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rst_50_cases__timestamp_repor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<sst xmlns="http://schemas.openxmlformats.org/spreadsheetml/2006/main" count="1063" uniqueCount="282">
  <si>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</si>
  <si>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</si>
  <si>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</si>
  <si>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</si>
  <si>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</si>
  <si>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</si>
  <si>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</si>
  <si>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</si>
  <si>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</si>
  <si>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</si>
  <si>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</si>
  <si>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</si>
  <si>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</si>
  <si>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</si>
  <si>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d759c1fefd44e427fab2d4ca1d0e2dd724c7608e6c3f3d5a0a6a2c5210550415</t>
  </si>
  <si>
    <t xml:space="preserve">000000000000000000014b46f83edf3290b395a9909476ec70c8c3c6729fbbf8</t>
  </si>
  <si>
    <t xml:space="preserve">2025-12-07 02:42:49 CST</t>
  </si>
  <si>
    <t xml:space="preserve">2025-12-07 03:24:53 CST</t>
  </si>
  <si>
    <t xml:space="preserve">2024-04-28 10:31:07 CDT</t>
  </si>
  <si>
    <t xml:space="preserve">2025-12-07 05:24:53 CST</t>
  </si>
  <si>
    <t xml:space="preserve">5348df9bdd46bfafed574f521b01eaeea8f0b4e239b37f23a3aa67bef0f7c383</t>
  </si>
  <si>
    <t xml:space="preserve">000000000000000000003beb0e565a6ebfc18cdf3c74f04ebb691b5adbe198ed</t>
  </si>
  <si>
    <t xml:space="preserve">2025-12-06 16:37:47 CST</t>
  </si>
  <si>
    <t xml:space="preserve">2025-12-06 17:01:13 CST</t>
  </si>
  <si>
    <t xml:space="preserve">2025-12-06 13:25:31 CST</t>
  </si>
  <si>
    <t xml:space="preserve">2025-12-06 19:01:13 CST</t>
  </si>
  <si>
    <t xml:space="preserve">4703f8d1255e5bdb9b81ccd44bdedc43d4931ff19335fe0a416db43db3d2f2e0</t>
  </si>
  <si>
    <t xml:space="preserve">00000000000000000000b552480862aea5d3e279a06fffd5e3124509096298e7</t>
  </si>
  <si>
    <t xml:space="preserve">2025-12-06 15:43:54 CST</t>
  </si>
  <si>
    <t xml:space="preserve">2025-12-06 16:44:25 CST</t>
  </si>
  <si>
    <t xml:space="preserve">2024-04-28 10:33:58 CDT</t>
  </si>
  <si>
    <t xml:space="preserve">2025-12-06 18:44:25 CST</t>
  </si>
  <si>
    <t xml:space="preserve">d93fb884d709fe5789aa1c355114b0403caa96c77f7f6be7881aa2b9714f803c</t>
  </si>
  <si>
    <t xml:space="preserve">2024-04-28 10:55:04 CDT</t>
  </si>
  <si>
    <t xml:space="preserve">dfbc6c04446acbf15469fea9081f61560f79ee58aa064b92c5899ca21fc7c782</t>
  </si>
  <si>
    <t xml:space="preserve">b6a4873cb6e6485420599b5bb00bb212bf3cb5215cb275bb0d92bd551aaf5fab</t>
  </si>
  <si>
    <t xml:space="preserve">2024-04-28 10:54:51 CDT</t>
  </si>
  <si>
    <t xml:space="preserve">669dfd1af9ca3170cf109ddc3f805649e90c994dd50825ae28f981981ec71488</t>
  </si>
  <si>
    <t xml:space="preserve">2024-04-28 10:54:28 CDT</t>
  </si>
  <si>
    <t xml:space="preserve">92b603ad7049e7a150a7b88c788ff2b6862303d29d3be7a0ee764c419ebb8046</t>
  </si>
  <si>
    <t xml:space="preserve">5172d810e2f2084986024e62e3decc96eb057e9aa6b331c205c7c38c3d7c0a69</t>
  </si>
  <si>
    <t xml:space="preserve">000000000000000000001467b904a7aa1c914cd0b8b8111ffb8f4e94b3b41f02</t>
  </si>
  <si>
    <t xml:space="preserve">2025-12-06 17:19:11 CST</t>
  </si>
  <si>
    <t xml:space="preserve">2025-12-06 18:46:21 CST</t>
  </si>
  <si>
    <t xml:space="preserve">2024-04-28 10:54:20 CDT</t>
  </si>
  <si>
    <t xml:space="preserve">2025-12-06 20:46:21 CST</t>
  </si>
  <si>
    <t xml:space="preserve">cd5c6b88bf73b218a8e7cab58c69b1a44d93b2b2a76436ee07dc4e98e678e5b4</t>
  </si>
  <si>
    <t xml:space="preserve">2024-04-28 10:53:21 CDT</t>
  </si>
  <si>
    <t xml:space="preserve">c8cc4aaee1eab00ba8005acffb96fded5a75886b279e23349d529555cf5b8173</t>
  </si>
  <si>
    <t xml:space="preserve">f56c897672f5a2d99cf4629de020a55b16c908c687dac62b36a98b63669d29af</t>
  </si>
  <si>
    <t xml:space="preserve">2024-04-28 10:53:12 CDT</t>
  </si>
  <si>
    <t xml:space="preserve">9a08f95bf5a3b98c521b8640b875f785254d8906d2bca232b480291dbe1f11de</t>
  </si>
  <si>
    <t xml:space="preserve">2024-04-28 10:52:50 CDT</t>
  </si>
  <si>
    <t xml:space="preserve">9b9dbe01765bf44514b136155d49863d9602a739c5df0fc9d880fd2aece87252</t>
  </si>
  <si>
    <t xml:space="preserve">be8485d558af4c51584a6b723eb4926260f6622e7741bd3a6674bd34b84189af</t>
  </si>
  <si>
    <t xml:space="preserve">2024-04-28 10:52:38 CDT</t>
  </si>
  <si>
    <t xml:space="preserve">c28e05ae64dbbfda4c910119b78e632c0eecab8d2d8f92dda9c5bd960ee49da5</t>
  </si>
  <si>
    <t xml:space="preserve">2024-04-28 10:54:02 CDT</t>
  </si>
  <si>
    <t xml:space="preserve">e94d893f15a0942d23c13a50f87e278646d5aeab452844ff9a63ef8bc86df753</t>
  </si>
  <si>
    <t xml:space="preserve">3cc0aeb942d7c8ef3845cd3508f74276e4082d3b275617447f966e63cf2fc99d</t>
  </si>
  <si>
    <t xml:space="preserve">2024-04-28 10:53:43 CDT</t>
  </si>
  <si>
    <t xml:space="preserve">ec7e69ef07009b74da86b8b53e60cd69054c0d36cfe3c3f9092bd3a4c413d335</t>
  </si>
  <si>
    <t xml:space="preserve">2024-04-28 10:52:16 CDT</t>
  </si>
  <si>
    <t xml:space="preserve">402e5dc2373ac5e26e65e429f6ad46410c106bab3c3b6b5b15909add56c8d837</t>
  </si>
  <si>
    <t xml:space="preserve">f3efec0916cac81a2d0278b47372f72994a94011dbadf07ca60c74474d3d0e8a</t>
  </si>
  <si>
    <t xml:space="preserve">2024-04-28 10:52:08 CDT</t>
  </si>
  <si>
    <t xml:space="preserve">de28b130a71f4c5d6b2225bec969ced115d4d4c11402d2bd069819de41bd6c79</t>
  </si>
  <si>
    <t xml:space="preserve">2024-04-28 10:30:12 CDT</t>
  </si>
  <si>
    <t xml:space="preserve">bcca61f6de33439aa8bedf7ec45c25cf9c53e05d67608ea76ddaf74cf1d759c4</t>
  </si>
  <si>
    <t xml:space="preserve">4561ad6a182a186bddd59c39e7f908a0e97e028c445bacd6589e6f92d43dd089</t>
  </si>
  <si>
    <t xml:space="preserve">2024-04-28 10:35:41 CDT</t>
  </si>
  <si>
    <t xml:space="preserve">8f00bbe9505fe9fc216ea06733388ea9831e8aca12579d2a961438d3aef58c5c</t>
  </si>
  <si>
    <t xml:space="preserve">2024-04-28 10:29:21 CDT</t>
  </si>
  <si>
    <t xml:space="preserve">11b97bab0158804fda9956cf57583aa44246305fe7c4051e08caa2aefd9c1ea1</t>
  </si>
  <si>
    <t xml:space="preserve">7e2250a8504287dac322ae268cece3ea5f9b7aa85221d795f3c6a11cd513edd1</t>
  </si>
  <si>
    <t xml:space="preserve">2024-04-28 10:37:35 CDT</t>
  </si>
  <si>
    <t xml:space="preserve">26e78ac3378705edfbd5194a3ca93325ad75cb2062b6bc948054fa461ff47b9c</t>
  </si>
  <si>
    <t xml:space="preserve">2024-04-28 10:29:09 CDT</t>
  </si>
  <si>
    <t xml:space="preserve">20261c397888defb29eb06f6d0bba4bf7653e76fa9088fd4d00978e32e4597d7</t>
  </si>
  <si>
    <t xml:space="preserve">de66725c995c273d83468de063202690e2045ce15739646559044e4211a4d85f</t>
  </si>
  <si>
    <t xml:space="preserve">2024-04-28 10:37:51 CDT</t>
  </si>
  <si>
    <t xml:space="preserve">3fbc16f7ca91f24024f5e1dcc07551679a3d5d4b8ca4b575c851ef77ab805dd6</t>
  </si>
  <si>
    <t xml:space="preserve">2024-04-28 10:51:50 CDT</t>
  </si>
  <si>
    <t xml:space="preserve">110ed9a7ca27b849c3ee2d86c95a41edece780d9219c69b44baa99efd54ef4c8</t>
  </si>
  <si>
    <t xml:space="preserve">2025-12-06 14:51:02 CST</t>
  </si>
  <si>
    <t xml:space="preserve">9aedd35e2f8100a3fd440d7ab46dcb571e3034f9e2fc813f3b5648b1ca16f713</t>
  </si>
  <si>
    <t xml:space="preserve">2024-04-28 10:51:36 CDT</t>
  </si>
  <si>
    <t xml:space="preserve">68745b5b21dac8320622deee89cb1e48cdfd77198ded02f984d7d828a6e63d1b</t>
  </si>
  <si>
    <t xml:space="preserve">2024-04-28 10:51:09 CDT</t>
  </si>
  <si>
    <t xml:space="preserve">50cee2faba0b9088ba70bf0c6bf783497e7461ea2eabad87a6fdede5b80c6c4a</t>
  </si>
  <si>
    <t xml:space="preserve">23716f5c59d63743966ee1178c1b05baaa036e6ffe886a1bd33f86c2b54e110c</t>
  </si>
  <si>
    <t xml:space="preserve">2024-04-28 10:50:55 CDT</t>
  </si>
  <si>
    <t xml:space="preserve">b18107d7abd7951286f76d47f260712a3422de356463426dc52985431f96b7b6</t>
  </si>
  <si>
    <t xml:space="preserve">2024-04-28 10:59:23 CDT</t>
  </si>
  <si>
    <t xml:space="preserve">b93bcae41342155b20b311c70fe7032dbdd15095a381ed5bb84e3d3b19e36961</t>
  </si>
  <si>
    <t xml:space="preserve">7f2111e155518ff634c5e537d92a438fe46627e01d278d97e58a018984e82c58</t>
  </si>
  <si>
    <t xml:space="preserve">2024-04-28 10:59:16 CDT</t>
  </si>
  <si>
    <t xml:space="preserve">c3d819b8c13bfeb2df26d07079371d149edaa885f4fef57491a5102c351e9f1f</t>
  </si>
  <si>
    <t xml:space="preserve">2024-04-28 10:50:38 CDT</t>
  </si>
  <si>
    <t xml:space="preserve">de23e973694b991e302c40c1cbef98ce08058067402f752cc113fea51435395c</t>
  </si>
  <si>
    <t xml:space="preserve">f198aa4a4ed309868059d071b257b03cfde4412d194fac45f4ada409c18fae2e</t>
  </si>
  <si>
    <t xml:space="preserve">2024-04-28 10:50:29 CDT</t>
  </si>
  <si>
    <t xml:space="preserve">c33d077eb4684a93f93306460e4ba6c7cf4d50b48deda9ce9a828819ff4bb8c3</t>
  </si>
  <si>
    <t xml:space="preserve">2024-04-28 10:29:00 CDT</t>
  </si>
  <si>
    <t xml:space="preserve">d2302266ba6e1eaf5a1a0ca19d48b4b826a7f2f025a207be9d379a09a1659403</t>
  </si>
  <si>
    <t xml:space="preserve">22f5796fd3180394f0bc99f07bf1cba7caf82ab77655d5f4421102ee8a0f74ff</t>
  </si>
  <si>
    <t xml:space="preserve">2024-04-28 10:38:08 CDT</t>
  </si>
  <si>
    <t xml:space="preserve">0fac7a55d4017329cb4f13d24de4d6df30247426ba5b2cba87e5940d240d92be</t>
  </si>
  <si>
    <t xml:space="preserve">2024-04-28 10:30:04 CDT</t>
  </si>
  <si>
    <t xml:space="preserve">c329d48788e3f3c30dbdb6e6c20dd423fb5bb6ff477cbc0ad7e3b8da2946a630</t>
  </si>
  <si>
    <t xml:space="preserve">5880baed0d7ee83e5add6ebdfe6878f0b52cb11893cf31e50d6d2189eaf6e465</t>
  </si>
  <si>
    <t xml:space="preserve">2024-04-28 10:35:58 CDT</t>
  </si>
  <si>
    <t xml:space="preserve">33a2e6a7a267ddb7a7886d21d93bb896d1cc53dfbd40e36c1fdb6dbb62e2f22c</t>
  </si>
  <si>
    <t xml:space="preserve">2024-04-28 10:29:56 CDT</t>
  </si>
  <si>
    <t xml:space="preserve">5fe8642774471dd0b42b4cf7feb9348f1bc9d026776e1b86fec136da2163c15a</t>
  </si>
  <si>
    <t xml:space="preserve">ae3ac130666fe7414b595bde9d0a3b18e48a4ffeec51308543b85b2a5d7cd78a</t>
  </si>
  <si>
    <t xml:space="preserve">2024-04-28 10:36:15 CDT</t>
  </si>
  <si>
    <t xml:space="preserve">5b8a46176fb3b1c588b9684db00d2a1296ad8cef4659312094678e09923fa605</t>
  </si>
  <si>
    <t xml:space="preserve">2024-04-28 10:29:48 CDT</t>
  </si>
  <si>
    <t xml:space="preserve">fe9facab98f98d0da51fcef8efaf7548c2b7ba633960cc575d207cefa9ae0995</t>
  </si>
  <si>
    <t xml:space="preserve">c27be3b8465c326c615df2f194acc469e91733bf66c404687e6b5ae15caaa00e</t>
  </si>
  <si>
    <t xml:space="preserve">2024-04-28 10:36:33 CDT</t>
  </si>
  <si>
    <t xml:space="preserve">8d394492c0270ba432ad1b463b11f9b2cf1c5b210b6090173f967362f83f46b3</t>
  </si>
  <si>
    <t xml:space="preserve">2024-04-28 10:29:39 CDT</t>
  </si>
  <si>
    <t xml:space="preserve">7bb8093e41e1bcd0e7c3ebdf10d09336a5a5bfa657c1ad6853defbe6de5641c2</t>
  </si>
  <si>
    <t xml:space="preserve">d8a2c1d66793d95b8fa581257efeb8003dd23530c06d9d381c727bfbfa7d6a25</t>
  </si>
  <si>
    <t xml:space="preserve">2024-04-28 10:36:50 CDT</t>
  </si>
  <si>
    <t xml:space="preserve">bc34444bc2bed939f8b49519fd84e546f4971ff82b480c5c8c13a7fd3b6bed62</t>
  </si>
  <si>
    <t xml:space="preserve">2024-04-28 10:29:31 CDT</t>
  </si>
  <si>
    <t xml:space="preserve">6220a90d8f67162650a25ad4cadc8c3df0cb69293bdb9e66b946feaad92370e5</t>
  </si>
  <si>
    <t xml:space="preserve">409e9c8f3d08ff496f81b55fc3bca84ed810839b71a876064ce2e2e25b51bf45</t>
  </si>
  <si>
    <t xml:space="preserve">2024-04-28 10:37:19 CDT</t>
  </si>
  <si>
    <t xml:space="preserve">2ac00d0dfcac111babcac55df036e1cb379cc57314414865ca653c5cb9563308</t>
  </si>
  <si>
    <t xml:space="preserve">2024-04-28 10:58:52 CDT</t>
  </si>
  <si>
    <t xml:space="preserve">1b7a23e01ba8b9a9c0b7a64f80966e69d9155ea26d9ffd6634caf7c11cb9e032</t>
  </si>
  <si>
    <t xml:space="preserve">6160742a8cf066dcd0c2391203419a66db03c479d63b64c409dc8711fec84f64</t>
  </si>
  <si>
    <t xml:space="preserve">2024-04-28 10:58:41 CDT</t>
  </si>
  <si>
    <t xml:space="preserve">8b1f1db2eff6c81ff4de6cd26f37776d122ae9f2a74199528e412758be9071f6</t>
  </si>
  <si>
    <t xml:space="preserve">2024-04-28 10:50:03 CDT</t>
  </si>
  <si>
    <t xml:space="preserve">95836a888e480a62bba43ae7979685bcdcb0a1fc0ffaa3190e89a8125222d77a</t>
  </si>
  <si>
    <t xml:space="preserve">cedfff9f195e3cda2005a275e835b9d535cf4e336dc4f900a3310d1fba64c1a7</t>
  </si>
  <si>
    <t xml:space="preserve">2024-04-28 10:49:53 CDT</t>
  </si>
  <si>
    <t xml:space="preserve">f62ef91eef279ea11cd825deb25e1f7dc8657a20fde04fa9d1e612261d7ea188</t>
  </si>
  <si>
    <t xml:space="preserve">2024-04-28 11:05:54 CDT</t>
  </si>
  <si>
    <t xml:space="preserve">ccce7c76f90ae711c879b91cede22b298eed97434430ccbfffca18bd3347c021</t>
  </si>
  <si>
    <t xml:space="preserve">cd3313356806ee07fc6c92f8c9441e2949cd6b2ccb73a9fb85736fcc15827925</t>
  </si>
  <si>
    <t xml:space="preserve">2024-04-28 11:05:45 CDT</t>
  </si>
  <si>
    <t xml:space="preserve">b9fc1b06257a0f6f7df8c6a88332a0543e74526261356a8cfe48d834d776030f</t>
  </si>
  <si>
    <t xml:space="preserve">2024-04-28 11:05:11 CDT</t>
  </si>
  <si>
    <t xml:space="preserve">e923524cb67c9fe59fdaabac265c2a0af6ad5722cdc5b3d10efd89a4e617e050</t>
  </si>
  <si>
    <t xml:space="preserve">edde1561684d26cca51b270cd402ac4ecd3cfaa1069089d3a5e70ddd0477d22e</t>
  </si>
  <si>
    <t xml:space="preserve">2024-04-28 11:05:03 CDT</t>
  </si>
  <si>
    <t xml:space="preserve">7e8d390ef60b69cab0c1a01408cd4b2d9525bfcbb41da70f73b1bb9c8af4a931</t>
  </si>
  <si>
    <t xml:space="preserve">2024-04-28 11:04:44 CDT</t>
  </si>
  <si>
    <t xml:space="preserve">c3de5b8f4dc8f6debd261514149c40d9bcb6419a1d932041c3972b3ef60f77b5</t>
  </si>
  <si>
    <t xml:space="preserve">f4c5ed970bcec2afbb541cc216f946a3a80a07663a2816455d23a1c80c387438</t>
  </si>
  <si>
    <t xml:space="preserve">2024-04-28 11:04:26 CDT</t>
  </si>
  <si>
    <t xml:space="preserve">9fa20186cf010b90b5ed81c8236796c34deb0d65486b7dbb980d0299a50a02bb</t>
  </si>
  <si>
    <t xml:space="preserve">2024-04-28 11:03:43 CDT</t>
  </si>
  <si>
    <t xml:space="preserve">db19cfadd30151ff98b5a2fdaac6f1795791286cb3fa3ea05a76679a89938f34</t>
  </si>
  <si>
    <t xml:space="preserve">d40f5257fad2f26ff9f35118d666e9c8feb494af06f010eb5f2131f3fe801959</t>
  </si>
  <si>
    <t xml:space="preserve">2024-04-28 11:03:33 CDT</t>
  </si>
  <si>
    <t xml:space="preserve">8173acf9da47fc33d9436bc2df179a998e2b747d9426bccf48f56246d4cb1717</t>
  </si>
  <si>
    <t xml:space="preserve">2024-04-28 10:58:13 CDT</t>
  </si>
  <si>
    <t xml:space="preserve">f0b446d73a644bc19a92c05fd812b48f3e01247d53c9fbef1537d495a91703a9</t>
  </si>
  <si>
    <t xml:space="preserve">8785a4c8bad9ab14c537fbc323664babaee7b303cf0de7ed4d8b63f56dbe9756</t>
  </si>
  <si>
    <t xml:space="preserve">2024-04-28 10:58:01 CDT</t>
  </si>
  <si>
    <t xml:space="preserve">92fc7eb9fa5af577b5b409c7fe9de5d0624abc861b120a6ab46c57cc71493546</t>
  </si>
  <si>
    <t xml:space="preserve">2024-04-28 11:03:13 CDT</t>
  </si>
  <si>
    <t xml:space="preserve">510845aaf9662fbc1b1d7ddee92f5da6eb6d74937bd0c592ffa39b534b2a943c</t>
  </si>
  <si>
    <t xml:space="preserve">020ca7ecdb30910a921db81f6aad17e4e3df807a4054f2fd37133aef403c75af</t>
  </si>
  <si>
    <t xml:space="preserve">2024-04-28 11:03:02 CDT</t>
  </si>
  <si>
    <t xml:space="preserve">1427e828e3e978a9697e093fea17fe4afc3056c39871f0d768b90c44a44155ef</t>
  </si>
  <si>
    <t xml:space="preserve">2024-04-28 10:57:38 CDT</t>
  </si>
  <si>
    <t xml:space="preserve">870cf4633881edfbf7d819bc23f0eff8a0204b1e99d44697f14f68fb5c9b8543</t>
  </si>
  <si>
    <t xml:space="preserve">7bdad7ad48aec6471dccc407b5faf23311912832ddde25104eb85e8caa23c813</t>
  </si>
  <si>
    <t xml:space="preserve">2024-04-28 10:57:28 CDT</t>
  </si>
  <si>
    <t xml:space="preserve">085533ae57dd72e58070fcddc8ddf1472836df62f9fa10c499e7a31b52d0d218</t>
  </si>
  <si>
    <t xml:space="preserve">2024-04-28 11:02:44 CDT</t>
  </si>
  <si>
    <t xml:space="preserve">66f5c37ca350fb90fcc8a699d8cc646a84bae9628d780701f565f2b2f9064302</t>
  </si>
  <si>
    <t xml:space="preserve">f0a49cf21f1792691855a1286139e6b17f4ea173f72530200035d96170518958</t>
  </si>
  <si>
    <t xml:space="preserve">2024-04-28 11:02:34 CDT</t>
  </si>
  <si>
    <t xml:space="preserve">194b5f796221c2a806861bdc2fa2f5cd8b579fc04c48bbf56358c52eefc5cab2</t>
  </si>
  <si>
    <t xml:space="preserve">2024-04-28 10:49:32 CDT</t>
  </si>
  <si>
    <t xml:space="preserve">c3225922d7e688bd8ceca6b524355d5276885fb1be918110da270161a3732e5a</t>
  </si>
  <si>
    <t xml:space="preserve">84f97658b9e8190dc205551f9d9f93b2334d0cf30654e2922cda9617c7746c6e</t>
  </si>
  <si>
    <t xml:space="preserve">2024-04-28 10:49:22 CDT</t>
  </si>
  <si>
    <t xml:space="preserve">5e4913a4a1be98741bbfd8877de065962ab9cd895bb13516a1c768fd6c79100d</t>
  </si>
  <si>
    <t xml:space="preserve">2024-04-28 10:57:06 CDT</t>
  </si>
  <si>
    <t xml:space="preserve">6a6bfcafd98dadada33f8e013aa6f0356cb14dbaa95cead4280a03956afe0c2a</t>
  </si>
  <si>
    <t xml:space="preserve">f18abfe619b32307a60ad112ff2c76675dc6a6c9c63afc27ba75d3b3d53bca68</t>
  </si>
  <si>
    <t xml:space="preserve">2024-04-28 10:56:56 CDT</t>
  </si>
  <si>
    <t xml:space="preserve">5f65ed1dc328d0ac717d5f0a6b1d64aab73d197ca1b95d49c8a721e5e72d9eb7</t>
  </si>
  <si>
    <t xml:space="preserve">2024-04-28 11:02:21 CDT</t>
  </si>
  <si>
    <t xml:space="preserve">f32e3da30037f3daad6a0e1a874fe39416ad85492b1b612ae0b8f52c20d9d42f</t>
  </si>
  <si>
    <t xml:space="preserve">fb4d76a26c78522e2b333a0239a0209e358607a5738638d7628efc688cfcb1cc</t>
  </si>
  <si>
    <t xml:space="preserve">2024-04-28 11:02:14 CDT</t>
  </si>
  <si>
    <t xml:space="preserve">95a12ed54c5dfa4de96b1326888141003262e0ec59d2323ccee0f5266fb27fa1</t>
  </si>
  <si>
    <t xml:space="preserve">2024-04-28 10:31:49 CDT</t>
  </si>
  <si>
    <t xml:space="preserve">8a0fa8a7ce63d1264558b4b160cb3c26899513114d69d52900c4c8f74c437174</t>
  </si>
  <si>
    <t xml:space="preserve">739042348d0139110f7daeffe15c897e6faf18a49d924373119d47dc7b35bbc5</t>
  </si>
  <si>
    <t xml:space="preserve">2024-04-28 10:32:51 CDT</t>
  </si>
  <si>
    <t xml:space="preserve">3b801777832ed976d78fd7ef96ce8b17b31828bf4d4316d092f077341b97ecf1</t>
  </si>
  <si>
    <t xml:space="preserve">2024-04-28 10:30:28 CDT</t>
  </si>
  <si>
    <t xml:space="preserve">b05563942d1fb1115bb46c61dc155c3cb819cd59ba677c9b31dfc360f1d0176f</t>
  </si>
  <si>
    <t xml:space="preserve">e8f56b69dcd5e4f3e3fb7892006689118ed66f104472eb209ca260418a119e67</t>
  </si>
  <si>
    <t xml:space="preserve">2024-04-28 10:35:11 CDT</t>
  </si>
  <si>
    <t xml:space="preserve">92470366f8a84d8b3d83b0866e2aa9e97523a6062fe38f9998c0456c2c294c2e</t>
  </si>
  <si>
    <t xml:space="preserve">2024-04-28 10:56:11 CDT</t>
  </si>
  <si>
    <t xml:space="preserve">9b18b07dffa5e47a7764687618dcabdc09dee87262afa2bfcc7e60f3c9a79770</t>
  </si>
  <si>
    <t xml:space="preserve">1a220656ddad33c94780a93e32ce1be713b8d54f4f68cb62fd9a9f97cfdb832f</t>
  </si>
  <si>
    <t xml:space="preserve">2024-04-28 10:56:02 CDT</t>
  </si>
  <si>
    <t xml:space="preserve">2f12d48fabc32d6c9ae929d42ee9838daf77149867f182b883dc300fb98f3051</t>
  </si>
  <si>
    <t xml:space="preserve">2024-04-28 10:55:42 CDT</t>
  </si>
  <si>
    <t xml:space="preserve">879f232d79dc81cae970cbbe233bf5b1b07729e5e8e269bdf747bb5e02115747</t>
  </si>
  <si>
    <t xml:space="preserve">df8f03b75f0f2769f6ee73f02ae5610e1e6f940d6fc2f558407e7abb51f11349</t>
  </si>
  <si>
    <t xml:space="preserve">2024-04-28 10:55:26 CDT</t>
  </si>
  <si>
    <t xml:space="preserve">e7fe823df838184238c00ae503322e3c6bb40fc6501f7093fcb4e2d6112a9568</t>
  </si>
  <si>
    <t xml:space="preserve">2024-04-28 10:30:37 CDT</t>
  </si>
  <si>
    <t xml:space="preserve">e2fb4345b0bff96836177d9ffef9caf5defdc051d20b37db132d69683ab664bd</t>
  </si>
  <si>
    <t xml:space="preserve">60c0ea0b506e5bf5cee9992d56ca64fec730f744125d069a35d5eee2e3bde92a</t>
  </si>
  <si>
    <t xml:space="preserve">2024-04-28 10:34:57 CDT</t>
  </si>
  <si>
    <t xml:space="preserve">00ccb59d23d9df5f6ff909d28a40116040542218ec48ef321aef7ab497f4c5d4</t>
  </si>
  <si>
    <t xml:space="preserve">2024-04-28 11:01:26 CDT</t>
  </si>
  <si>
    <t xml:space="preserve">5ec6369c305548e17b615eed571d7acfc58e666812c711b2442a5ace04763fef</t>
  </si>
  <si>
    <t xml:space="preserve">60220b7f662c46bffe3bd534556e7900c0d66bf56b74b56acaaf33e3d2c326b2</t>
  </si>
  <si>
    <t xml:space="preserve">2024-04-28 11:01:17 CDT</t>
  </si>
  <si>
    <t xml:space="preserve">2088407e3147483d757143e2c66477a2a4de5a7188db7563b87b1297029f8b89</t>
  </si>
  <si>
    <t xml:space="preserve">2024-04-28 10:28:44 CDT</t>
  </si>
  <si>
    <t xml:space="preserve">e6976d2728e28f082b363ae538e0ea989bb3b395f31abe13348aad5c417cfcdf</t>
  </si>
  <si>
    <t xml:space="preserve">6072d743968358d324cce6b4c5c1a1725ee0c648fd6d611477a09669b9623ef8</t>
  </si>
  <si>
    <t xml:space="preserve">2024-04-28 10:38:27 CDT</t>
  </si>
  <si>
    <t xml:space="preserve">013a8d8bca0f28bbcec3f2f730a8c7dfe87e374eca377265709767e4ee1ff699</t>
  </si>
  <si>
    <t xml:space="preserve">2024-04-28 10:56:38 CDT</t>
  </si>
  <si>
    <t xml:space="preserve">2fe38cbaf534b013a434f268c6eb3829240f1d967d242c5a4c91035d67b32aab</t>
  </si>
  <si>
    <t xml:space="preserve">f6de7d79b07721239aa90c71cff6437706f46604d1fb8afa1f2239348a0591af</t>
  </si>
  <si>
    <t xml:space="preserve">2024-04-28 10:56:27 CDT</t>
  </si>
  <si>
    <t xml:space="preserve">5dc49517dba76611f77307881d04a3e547d4e745e5bf2a5a5cf1bdf77d61fc85</t>
  </si>
  <si>
    <t xml:space="preserve">2024-04-28 11:01:50 CDT</t>
  </si>
  <si>
    <t xml:space="preserve">5053b73c4c6e3886bf902ae17eccb5ff95452459fc140056a5e6bf3539222faa</t>
  </si>
  <si>
    <t xml:space="preserve">ada9c6a2799d62b6de7967a72a282ba9af3457f00865109f7cff1b10797a7618</t>
  </si>
  <si>
    <t xml:space="preserve">2024-04-28 11:01:42 CDT</t>
  </si>
  <si>
    <t xml:space="preserve">72c0e443cc0ae5ead37539548aef91dbeb4d9dc0c9e255d8ca6713f3aae1568b</t>
  </si>
  <si>
    <t xml:space="preserve">2024-04-28 10:49:03 CDT</t>
  </si>
  <si>
    <t xml:space="preserve">6984a18c0358c6e392bd6ed379f2b3cae65b9c0498818ebfc02a3a32dbc3a492</t>
  </si>
  <si>
    <t xml:space="preserve">3fe4413157d707c568cacf1b282b2239358b51c7b2768d8e686170ca6ba665ed</t>
  </si>
  <si>
    <t xml:space="preserve">2024-04-28 10:48:48 CDT</t>
  </si>
  <si>
    <t xml:space="preserve">2670bd8b68f1f4c9f42ca3174b6ec98ace4ab351c0ac343b75ffaab057e3f546</t>
  </si>
  <si>
    <t xml:space="preserve">2024-04-28 10:30:19 CDT</t>
  </si>
  <si>
    <t xml:space="preserve">c6872807c626fdf2e76d190b0a18d1b8c2b5d304e8d7a174061e3bad9ad86d66</t>
  </si>
  <si>
    <t xml:space="preserve">ff78297cc5240a435a2dfbd3e224a2552e380a4cbb3aaf793a123c5707a845b7</t>
  </si>
  <si>
    <t xml:space="preserve">2024-04-28 10:35:27 CDT</t>
  </si>
  <si>
    <t xml:space="preserve">461fb5ffb611879ed475c6adef711dacc270e1bf860e49d460c69daf9105b7fa</t>
  </si>
  <si>
    <t xml:space="preserve">2024-04-28 10:31:00 CDT</t>
  </si>
  <si>
    <t xml:space="preserve">147e3672c4d94dfbee6f1c76cb2c81f6f716219728d26b0258651bf8399cfe71</t>
  </si>
  <si>
    <t xml:space="preserve">4be015690930e2b1adb984bfe3457574e9e897c8818e0983d81e157753d8b7d0</t>
  </si>
  <si>
    <t xml:space="preserve">2024-04-28 10:34:13 CDT</t>
  </si>
  <si>
    <t xml:space="preserve">81a04ccdfc6dce0c830ffb6521a5455b0ed5470c68e7a3d58ed39a5df41e92ff</t>
  </si>
  <si>
    <t xml:space="preserve">2024-04-28 10:31:25 CDT</t>
  </si>
  <si>
    <t xml:space="preserve">2c95388081454adc79b2252ec56e397b83846b8cb448cdaa249dca1812abd248</t>
  </si>
  <si>
    <t xml:space="preserve">74539a75ea4ff9650f93f603242f278fb31dca17d9a5405d4567802b2a9462ab</t>
  </si>
  <si>
    <t xml:space="preserve">2024-04-28 10:33:20 CDT</t>
  </si>
  <si>
    <t xml:space="preserve">c72315828673839b8029be0558a3fd89702f1f5ff00b612d4119baa83b88775e</t>
  </si>
  <si>
    <t xml:space="preserve">2024-04-28 10:30:49 CDT</t>
  </si>
  <si>
    <t xml:space="preserve">713dcdca21e2c660854b4d1aca265fedca7ed4b5ed6f82edc1f593e7f8a7baa4</t>
  </si>
  <si>
    <t xml:space="preserve">b74756a4317797f5e7a03ea00ff023b1c57d341d6daada3701636f1e48dc276f</t>
  </si>
  <si>
    <t xml:space="preserve">2024-04-28 10:34:33 CDT</t>
  </si>
  <si>
    <t xml:space="preserve">40f4d56387d344dfe8ac596f200b804b79d162f161c931e39a16f30d7a948263</t>
  </si>
  <si>
    <t xml:space="preserve">2024-04-28 10:31:38 CDT</t>
  </si>
  <si>
    <t xml:space="preserve">5a65a93662e585e987ac63a0fd4580a69a34ab05f8f821f30258957b074123d5</t>
  </si>
  <si>
    <t xml:space="preserve">4454152f5724591d11bc7bff8a2b1b09b376c2c3f9492903e9fa02293fae97ba</t>
  </si>
  <si>
    <t xml:space="preserve">2024-04-28 10:33:04 CDT</t>
  </si>
  <si>
    <t xml:space="preserve">53918860f8e03aa90cc9f8d148f789357b9f0e35147bd1a6d668456bc0424c96</t>
  </si>
  <si>
    <t xml:space="preserve">2024-04-28 10:32:02 CDT</t>
  </si>
  <si>
    <t xml:space="preserve">104b418428a3d0f11d1ad5ab63a469189eb96198b0e5dbf44370a05bd4d03a5d</t>
  </si>
  <si>
    <t xml:space="preserve">757b36a62d3589bf907e7e1d20f1f8c3e4730b7ffa087c05938c05a0afa5c09f</t>
  </si>
  <si>
    <t xml:space="preserve">2024-04-28 10:32:31 CDT</t>
  </si>
  <si>
    <t xml:space="preserve">deabb9a91204656c5b80507559f9d1e4ced346fd96cb2d149311ea3f240ac287</t>
  </si>
  <si>
    <t xml:space="preserve">2024-04-28 10:31:16 CDT</t>
  </si>
  <si>
    <t xml:space="preserve">e291dca8322ac3f34982a0ee4cb148842584e5e6d4517e2009b1a87897a47a20</t>
  </si>
  <si>
    <t xml:space="preserve">614e1377f191e5c4bdbbf2140471ba634055c8a349dd422f697dc720fa19e078</t>
  </si>
  <si>
    <t xml:space="preserve">2024-04-28 10:33:39 CDT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</si>
</sst>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2"/>
      <color rgb="FF000080"/>
      <name val="Arial"/>
      <family val="2"/>
    </font>
    <font>
      <b val="true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9" activeCellId="0" sqref="F9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31.81"/>
    <col collapsed="false" customWidth="true" hidden="false" outlineLevel="0" max="4" min="4" style="3" width="31.81"/>
    <col collapsed="false" customWidth="true" hidden="false" outlineLevel="0" max="5" min="5" style="1" width="15.56"/>
    <col collapsed="false" customWidth="true" hidden="false" outlineLevel="0" max="6" min="6" style="3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3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3" width="11.52"/>
    <col collapsed="false" customWidth="true" hidden="false" outlineLevel="0" max="15" min="15" style="0" width="12.22"/>
    <col collapsed="false" customWidth="false" hidden="false" outlineLevel="0" max="1022" min="16" style="3" width="11.52"/>
  </cols>
  <sheetData>
    <row r="1" s="1" customFormat="tru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2" t="str">
        <f aca="false">HYPERLINK("https://mncourtfraud.com/file/02-CR-22-7184.html.ots","02-CR-22-7184.html.ots")</f>
        <v>02-CR-22-7184.html.ots</v>
      </c>
      <c r="D2" s="2" t="str">
        <f aca="false">HYPERLINK("https://mncourtfraud.com/file/02-CR-22-7184.html","02-CR-22-7184.html")</f>
        <v>02-CR-22-7184.html</v>
      </c>
      <c r="E2" s="1" t="n">
        <v>1</v>
      </c>
      <c r="F2" s="3" t="s">
        <v>14</v>
      </c>
      <c r="G2" s="1" t="n">
        <v>167135</v>
      </c>
      <c r="H2" s="1" t="n">
        <v>926803</v>
      </c>
      <c r="I2" s="3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2" t="str">
        <f aca="false">HYPERLINK("https://mncourtfraud.com/file/02-CR-22-7184.json.ots","02-CR-22-7184.json.ots")</f>
        <v>02-CR-22-7184.json.ots</v>
      </c>
      <c r="D3" s="2" t="str">
        <f aca="false">HYPERLINK("https://mncourtfraud.com/file/02-CR-22-7184.json","02-CR-22-7184.json")</f>
        <v>02-CR-22-7184.json</v>
      </c>
      <c r="E3" s="1" t="n">
        <v>1</v>
      </c>
      <c r="F3" s="3" t="s">
        <v>20</v>
      </c>
      <c r="G3" s="1" t="n">
        <v>15922</v>
      </c>
      <c r="H3" s="1" t="n">
        <v>926740</v>
      </c>
      <c r="I3" s="3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2" t="str">
        <f aca="false">HYPERLINK("https://mncourtfraud.com/file/02-CR-22-7184.pdf.ots","02-CR-22-7184.pdf.ots")</f>
        <v>02-CR-22-7184.pdf.ots</v>
      </c>
      <c r="D4" s="2" t="str">
        <f aca="false">HYPERLINK("https://mncourtfraud.com/file/02-CR-22-7184.pdf","02-CR-22-7184.pdf")</f>
        <v>02-CR-22-7184.pdf</v>
      </c>
      <c r="E4" s="1" t="n">
        <v>1</v>
      </c>
      <c r="F4" s="3" t="s">
        <v>26</v>
      </c>
      <c r="G4" s="1" t="n">
        <v>125500</v>
      </c>
      <c r="H4" s="1" t="n">
        <v>926736</v>
      </c>
      <c r="I4" s="3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2" t="str">
        <f aca="false">HYPERLINK("https://mncourtfraud.com/file/27-CR-15-23491.html.ots","27-CR-15-23491.html.ots")</f>
        <v>27-CR-15-23491.html.ots</v>
      </c>
      <c r="D5" s="2" t="str">
        <f aca="false">HYPERLINK("https://mncourtfraud.com/file/27-CR-15-23491.html","27-CR-15-23491.html")</f>
        <v>27-CR-15-23491.html</v>
      </c>
      <c r="E5" s="1" t="n">
        <v>1</v>
      </c>
      <c r="F5" s="3" t="s">
        <v>32</v>
      </c>
      <c r="G5" s="1" t="n">
        <v>343799</v>
      </c>
      <c r="H5" s="1" t="n">
        <v>926740</v>
      </c>
      <c r="I5" s="3" t="s">
        <v>21</v>
      </c>
      <c r="J5" s="1" t="s">
        <v>22</v>
      </c>
      <c r="K5" s="1" t="s">
        <v>23</v>
      </c>
      <c r="L5" s="1" t="s">
        <v>33</v>
      </c>
      <c r="M5" s="1" t="s">
        <v>25</v>
      </c>
    </row>
    <row r="6" customFormat="false" ht="18.7" hidden="false" customHeight="true" outlineLevel="0" collapsed="false">
      <c r="A6" s="1" t="n">
        <v>5</v>
      </c>
      <c r="B6" s="1" t="s">
        <v>13</v>
      </c>
      <c r="C6" s="2" t="str">
        <f aca="false">HYPERLINK("https://mncourtfraud.com/file/27-CR-15-23491.json.ots","27-CR-15-23491.json.ots")</f>
        <v>27-CR-15-23491.json.ots</v>
      </c>
      <c r="D6" s="2" t="str">
        <f aca="false">HYPERLINK("https://mncourtfraud.com/file/27-CR-15-23491.json","27-CR-15-23491.json")</f>
        <v>27-CR-15-23491.json</v>
      </c>
      <c r="E6" s="1" t="n">
        <v>1</v>
      </c>
      <c r="F6" s="3" t="s">
        <v>34</v>
      </c>
      <c r="G6" s="1" t="n">
        <v>26930</v>
      </c>
      <c r="H6" s="1" t="n">
        <v>926803</v>
      </c>
      <c r="I6" s="3" t="s">
        <v>15</v>
      </c>
      <c r="J6" s="1" t="s">
        <v>16</v>
      </c>
      <c r="K6" s="1" t="s">
        <v>17</v>
      </c>
      <c r="L6" s="1" t="s">
        <v>24</v>
      </c>
      <c r="M6" s="1" t="s">
        <v>19</v>
      </c>
    </row>
    <row r="7" customFormat="false" ht="18.7" hidden="false" customHeight="true" outlineLevel="0" collapsed="false">
      <c r="A7" s="1" t="n">
        <v>6</v>
      </c>
      <c r="B7" s="1" t="s">
        <v>13</v>
      </c>
      <c r="C7" s="2" t="str">
        <f aca="false">HYPERLINK("https://mncourtfraud.com/file/27-CR-15-23491.pdf.ots","27-CR-15-23491.pdf.ots")</f>
        <v>27-CR-15-23491.pdf.ots</v>
      </c>
      <c r="D7" s="2" t="str">
        <f aca="false">HYPERLINK("https://mncourtfraud.com/file/27-CR-15-23491.pdf","27-CR-15-23491.pdf")</f>
        <v>27-CR-15-23491.pdf</v>
      </c>
      <c r="E7" s="1" t="n">
        <v>1</v>
      </c>
      <c r="F7" s="3" t="s">
        <v>35</v>
      </c>
      <c r="G7" s="1" t="n">
        <v>142423</v>
      </c>
      <c r="H7" s="1" t="n">
        <v>926803</v>
      </c>
      <c r="I7" s="3" t="s">
        <v>15</v>
      </c>
      <c r="J7" s="1" t="s">
        <v>16</v>
      </c>
      <c r="K7" s="1" t="s">
        <v>17</v>
      </c>
      <c r="L7" s="1" t="s">
        <v>36</v>
      </c>
      <c r="M7" s="1" t="s">
        <v>19</v>
      </c>
    </row>
    <row r="8" customFormat="false" ht="18.7" hidden="false" customHeight="true" outlineLevel="0" collapsed="false">
      <c r="A8" s="1" t="n">
        <v>7</v>
      </c>
      <c r="B8" s="1" t="s">
        <v>13</v>
      </c>
      <c r="C8" s="2" t="str">
        <f aca="false">HYPERLINK("https://mncourtfraud.com/file/27-CR-16-17802.html.ots","27-CR-16-17802.html.ots")</f>
        <v>27-CR-16-17802.html.ots</v>
      </c>
      <c r="D8" s="2" t="str">
        <f aca="false">HYPERLINK("https://mncourtfraud.com/file/27-CR-16-17802.html","27-CR-16-17802.html")</f>
        <v>27-CR-16-17802.html</v>
      </c>
      <c r="E8" s="1" t="n">
        <v>1</v>
      </c>
      <c r="F8" s="3" t="s">
        <v>37</v>
      </c>
      <c r="G8" s="1" t="n">
        <v>532397</v>
      </c>
      <c r="H8" s="1" t="n">
        <v>926740</v>
      </c>
      <c r="I8" s="3" t="s">
        <v>21</v>
      </c>
      <c r="J8" s="1" t="s">
        <v>22</v>
      </c>
      <c r="K8" s="1" t="s">
        <v>23</v>
      </c>
      <c r="L8" s="1" t="s">
        <v>38</v>
      </c>
      <c r="M8" s="1" t="s">
        <v>25</v>
      </c>
    </row>
    <row r="9" customFormat="false" ht="18.7" hidden="false" customHeight="true" outlineLevel="0" collapsed="false">
      <c r="A9" s="1" t="n">
        <v>8</v>
      </c>
      <c r="B9" s="1" t="s">
        <v>13</v>
      </c>
      <c r="C9" s="2" t="str">
        <f aca="false">HYPERLINK("https://mncourtfraud.com/file/27-CR-16-17802.json.ots","27-CR-16-17802.json.ots")</f>
        <v>27-CR-16-17802.json.ots</v>
      </c>
      <c r="D9" s="2" t="str">
        <f aca="false">HYPERLINK("https://mncourtfraud.com/file/27-CR-16-17802.json","27-CR-16-17802.json")</f>
        <v>27-CR-16-17802.json</v>
      </c>
      <c r="E9" s="1" t="n">
        <v>1</v>
      </c>
      <c r="F9" s="3" t="s">
        <v>39</v>
      </c>
      <c r="G9" s="1" t="n">
        <v>48911</v>
      </c>
      <c r="H9" s="1" t="n">
        <v>926740</v>
      </c>
      <c r="I9" s="3" t="s">
        <v>21</v>
      </c>
      <c r="J9" s="1" t="s">
        <v>22</v>
      </c>
      <c r="K9" s="1" t="s">
        <v>23</v>
      </c>
      <c r="L9" s="1" t="s">
        <v>24</v>
      </c>
      <c r="M9" s="1" t="s">
        <v>25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2" t="str">
        <f aca="false">HYPERLINK("https://mncourtfraud.com/file/27-CR-16-17802.pdf.ots","27-CR-16-17802.pdf.ots")</f>
        <v>27-CR-16-17802.pdf.ots</v>
      </c>
      <c r="D10" s="2" t="str">
        <f aca="false">HYPERLINK("https://mncourtfraud.com/file/27-CR-16-17802.pdf","27-CR-16-17802.pdf")</f>
        <v>27-CR-16-17802.pdf</v>
      </c>
      <c r="E10" s="1" t="n">
        <v>1</v>
      </c>
      <c r="F10" s="3" t="s">
        <v>40</v>
      </c>
      <c r="G10" s="1" t="n">
        <v>158688</v>
      </c>
      <c r="H10" s="1" t="n">
        <v>926748</v>
      </c>
      <c r="I10" s="3" t="s">
        <v>41</v>
      </c>
      <c r="J10" s="1" t="s">
        <v>42</v>
      </c>
      <c r="K10" s="1" t="s">
        <v>43</v>
      </c>
      <c r="L10" s="1" t="s">
        <v>44</v>
      </c>
      <c r="M10" s="1" t="s">
        <v>45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2" t="str">
        <f aca="false">HYPERLINK("https://mncourtfraud.com/file/27-CR-18-14904.html.ots","27-CR-18-14904.html.ots")</f>
        <v>27-CR-18-14904.html.ots</v>
      </c>
      <c r="D11" s="2" t="str">
        <f aca="false">HYPERLINK("https://mncourtfraud.com/file/27-CR-18-14904.html","27-CR-18-14904.html")</f>
        <v>27-CR-18-14904.html</v>
      </c>
      <c r="E11" s="1" t="n">
        <v>1</v>
      </c>
      <c r="F11" s="3" t="s">
        <v>46</v>
      </c>
      <c r="G11" s="1" t="n">
        <v>501660</v>
      </c>
      <c r="H11" s="1" t="n">
        <v>926740</v>
      </c>
      <c r="I11" s="3" t="s">
        <v>21</v>
      </c>
      <c r="J11" s="1" t="s">
        <v>22</v>
      </c>
      <c r="K11" s="1" t="s">
        <v>23</v>
      </c>
      <c r="L11" s="1" t="s">
        <v>47</v>
      </c>
      <c r="M11" s="1" t="s">
        <v>25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2" t="str">
        <f aca="false">HYPERLINK("https://mncourtfraud.com/file/27-CR-18-14904.json.ots","27-CR-18-14904.json.ots")</f>
        <v>27-CR-18-14904.json.ots</v>
      </c>
      <c r="D12" s="2" t="str">
        <f aca="false">HYPERLINK("https://mncourtfraud.com/file/27-CR-18-14904.json","27-CR-18-14904.json")</f>
        <v>27-CR-18-14904.json</v>
      </c>
      <c r="E12" s="1" t="n">
        <v>1</v>
      </c>
      <c r="F12" s="3" t="s">
        <v>48</v>
      </c>
      <c r="G12" s="1" t="n">
        <v>46538</v>
      </c>
      <c r="H12" s="1" t="n">
        <v>926740</v>
      </c>
      <c r="I12" s="3" t="s">
        <v>21</v>
      </c>
      <c r="J12" s="1" t="s">
        <v>22</v>
      </c>
      <c r="K12" s="1" t="s">
        <v>23</v>
      </c>
      <c r="L12" s="1" t="s">
        <v>24</v>
      </c>
      <c r="M12" s="1" t="s">
        <v>25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2" t="str">
        <f aca="false">HYPERLINK("https://mncourtfraud.com/file/27-CR-18-14904.pdf.ots","27-CR-18-14904.pdf.ots")</f>
        <v>27-CR-18-14904.pdf.ots</v>
      </c>
      <c r="D13" s="2" t="str">
        <f aca="false">HYPERLINK("https://mncourtfraud.com/file/27-CR-18-14904.pdf","27-CR-18-14904.pdf")</f>
        <v>27-CR-18-14904.pdf</v>
      </c>
      <c r="E13" s="1" t="n">
        <v>1</v>
      </c>
      <c r="F13" s="3" t="s">
        <v>49</v>
      </c>
      <c r="G13" s="1" t="n">
        <v>153709</v>
      </c>
      <c r="H13" s="1" t="n">
        <v>926748</v>
      </c>
      <c r="I13" s="3" t="s">
        <v>41</v>
      </c>
      <c r="J13" s="1" t="s">
        <v>42</v>
      </c>
      <c r="K13" s="1" t="s">
        <v>43</v>
      </c>
      <c r="L13" s="1" t="s">
        <v>50</v>
      </c>
      <c r="M13" s="1" t="s">
        <v>45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2" t="str">
        <f aca="false">HYPERLINK("https://mncourtfraud.com/file/27-CR-18-25432.html.ots","27-CR-18-25432.html.ots")</f>
        <v>27-CR-18-25432.html.ots</v>
      </c>
      <c r="D14" s="2" t="str">
        <f aca="false">HYPERLINK("https://mncourtfraud.com/file/27-CR-18-25432.html","27-CR-18-25432.html")</f>
        <v>27-CR-18-25432.html</v>
      </c>
      <c r="E14" s="1" t="n">
        <v>1</v>
      </c>
      <c r="F14" s="3" t="s">
        <v>51</v>
      </c>
      <c r="G14" s="1" t="n">
        <v>317239</v>
      </c>
      <c r="H14" s="1" t="n">
        <v>926803</v>
      </c>
      <c r="I14" s="3" t="s">
        <v>15</v>
      </c>
      <c r="J14" s="1" t="s">
        <v>16</v>
      </c>
      <c r="K14" s="1" t="s">
        <v>17</v>
      </c>
      <c r="L14" s="1" t="s">
        <v>52</v>
      </c>
      <c r="M14" s="1" t="s">
        <v>19</v>
      </c>
    </row>
    <row r="15" customFormat="false" ht="18.7" hidden="false" customHeight="true" outlineLevel="0" collapsed="false">
      <c r="A15" s="1" t="n">
        <v>14</v>
      </c>
      <c r="B15" s="1" t="s">
        <v>13</v>
      </c>
      <c r="C15" s="2" t="str">
        <f aca="false">HYPERLINK("https://mncourtfraud.com/file/27-CR-18-25432.json.ots","27-CR-18-25432.json.ots")</f>
        <v>27-CR-18-25432.json.ots</v>
      </c>
      <c r="D15" s="2" t="str">
        <f aca="false">HYPERLINK("https://mncourtfraud.com/file/27-CR-18-25432.json","27-CR-18-25432.json")</f>
        <v>27-CR-18-25432.json</v>
      </c>
      <c r="E15" s="1" t="n">
        <v>1</v>
      </c>
      <c r="F15" s="3" t="s">
        <v>53</v>
      </c>
      <c r="G15" s="1" t="n">
        <v>28757</v>
      </c>
      <c r="H15" s="1" t="n">
        <v>926740</v>
      </c>
      <c r="I15" s="3" t="s">
        <v>21</v>
      </c>
      <c r="J15" s="1" t="s">
        <v>22</v>
      </c>
      <c r="K15" s="1" t="s">
        <v>23</v>
      </c>
      <c r="L15" s="1" t="s">
        <v>24</v>
      </c>
      <c r="M15" s="1" t="s">
        <v>25</v>
      </c>
    </row>
    <row r="16" customFormat="false" ht="18.7" hidden="false" customHeight="true" outlineLevel="0" collapsed="false">
      <c r="A16" s="1" t="n">
        <v>15</v>
      </c>
      <c r="B16" s="1" t="s">
        <v>13</v>
      </c>
      <c r="C16" s="2" t="str">
        <f aca="false">HYPERLINK("https://mncourtfraud.com/file/27-CR-18-25432.pdf.ots","27-CR-18-25432.pdf.ots")</f>
        <v>27-CR-18-25432.pdf.ots</v>
      </c>
      <c r="D16" s="2" t="str">
        <f aca="false">HYPERLINK("https://mncourtfraud.com/file/27-CR-18-25432.pdf","27-CR-18-25432.pdf")</f>
        <v>27-CR-18-25432.pdf</v>
      </c>
      <c r="E16" s="1" t="n">
        <v>1</v>
      </c>
      <c r="F16" s="3" t="s">
        <v>54</v>
      </c>
      <c r="G16" s="1" t="n">
        <v>141731</v>
      </c>
      <c r="H16" s="1" t="n">
        <v>926748</v>
      </c>
      <c r="I16" s="3" t="s">
        <v>41</v>
      </c>
      <c r="J16" s="1" t="s">
        <v>42</v>
      </c>
      <c r="K16" s="1" t="s">
        <v>43</v>
      </c>
      <c r="L16" s="1" t="s">
        <v>55</v>
      </c>
      <c r="M16" s="1" t="s">
        <v>45</v>
      </c>
    </row>
    <row r="17" customFormat="false" ht="18.7" hidden="false" customHeight="true" outlineLevel="0" collapsed="false">
      <c r="A17" s="1" t="n">
        <v>16</v>
      </c>
      <c r="B17" s="1" t="s">
        <v>13</v>
      </c>
      <c r="C17" s="2" t="str">
        <f aca="false">HYPERLINK("https://mncourtfraud.com/file/27-CR-18-5815.html.ots","27-CR-18-5815.html.ots")</f>
        <v>27-CR-18-5815.html.ots</v>
      </c>
      <c r="D17" s="2" t="str">
        <f aca="false">HYPERLINK("https://mncourtfraud.com/file/27-CR-18-5815.html","27-CR-18-5815.html")</f>
        <v>27-CR-18-5815.html</v>
      </c>
      <c r="E17" s="1" t="n">
        <v>1</v>
      </c>
      <c r="F17" s="3" t="s">
        <v>56</v>
      </c>
      <c r="G17" s="1" t="n">
        <v>350343</v>
      </c>
      <c r="H17" s="1" t="n">
        <v>926748</v>
      </c>
      <c r="I17" s="3" t="s">
        <v>41</v>
      </c>
      <c r="J17" s="1" t="s">
        <v>42</v>
      </c>
      <c r="K17" s="1" t="s">
        <v>43</v>
      </c>
      <c r="L17" s="1" t="s">
        <v>57</v>
      </c>
      <c r="M17" s="1" t="s">
        <v>45</v>
      </c>
    </row>
    <row r="18" customFormat="false" ht="18.7" hidden="false" customHeight="true" outlineLevel="0" collapsed="false">
      <c r="A18" s="1" t="n">
        <v>17</v>
      </c>
      <c r="B18" s="1" t="s">
        <v>13</v>
      </c>
      <c r="C18" s="2" t="str">
        <f aca="false">HYPERLINK("https://mncourtfraud.com/file/27-CR-18-5815.json.ots","27-CR-18-5815.json.ots")</f>
        <v>27-CR-18-5815.json.ots</v>
      </c>
      <c r="D18" s="2" t="str">
        <f aca="false">HYPERLINK("https://mncourtfraud.com/file/27-CR-18-5815.json","27-CR-18-5815.json")</f>
        <v>27-CR-18-5815.json</v>
      </c>
      <c r="E18" s="1" t="n">
        <v>1</v>
      </c>
      <c r="F18" s="3" t="s">
        <v>58</v>
      </c>
      <c r="G18" s="1" t="n">
        <v>25069</v>
      </c>
      <c r="H18" s="1" t="n">
        <v>926803</v>
      </c>
      <c r="I18" s="3" t="s">
        <v>15</v>
      </c>
      <c r="J18" s="1" t="s">
        <v>16</v>
      </c>
      <c r="K18" s="1" t="s">
        <v>17</v>
      </c>
      <c r="L18" s="1" t="s">
        <v>24</v>
      </c>
      <c r="M18" s="1" t="s">
        <v>19</v>
      </c>
    </row>
    <row r="19" customFormat="false" ht="18.7" hidden="false" customHeight="true" outlineLevel="0" collapsed="false">
      <c r="A19" s="1" t="n">
        <v>18</v>
      </c>
      <c r="B19" s="1" t="s">
        <v>13</v>
      </c>
      <c r="C19" s="2" t="str">
        <f aca="false">HYPERLINK("https://mncourtfraud.com/file/27-CR-18-5815.pdf.ots","27-CR-18-5815.pdf.ots")</f>
        <v>27-CR-18-5815.pdf.ots</v>
      </c>
      <c r="D19" s="2" t="str">
        <f aca="false">HYPERLINK("https://mncourtfraud.com/file/27-CR-18-5815.pdf","27-CR-18-5815.pdf")</f>
        <v>27-CR-18-5815.pdf</v>
      </c>
      <c r="E19" s="1" t="n">
        <v>1</v>
      </c>
      <c r="F19" s="3" t="s">
        <v>59</v>
      </c>
      <c r="G19" s="1" t="n">
        <v>145519</v>
      </c>
      <c r="H19" s="1" t="n">
        <v>926740</v>
      </c>
      <c r="I19" s="3" t="s">
        <v>21</v>
      </c>
      <c r="J19" s="1" t="s">
        <v>22</v>
      </c>
      <c r="K19" s="1" t="s">
        <v>23</v>
      </c>
      <c r="L19" s="1" t="s">
        <v>60</v>
      </c>
      <c r="M19" s="1" t="s">
        <v>25</v>
      </c>
    </row>
    <row r="20" customFormat="false" ht="18.7" hidden="false" customHeight="true" outlineLevel="0" collapsed="false">
      <c r="A20" s="1" t="n">
        <v>19</v>
      </c>
      <c r="B20" s="1" t="s">
        <v>13</v>
      </c>
      <c r="C20" s="2" t="str">
        <f aca="false">HYPERLINK("https://mncourtfraud.com/file/27-CR-19-21587.html.ots","27-CR-19-21587.html.ots")</f>
        <v>27-CR-19-21587.html.ots</v>
      </c>
      <c r="D20" s="2" t="str">
        <f aca="false">HYPERLINK("https://mncourtfraud.com/file/27-CR-19-21587.html","27-CR-19-21587.html")</f>
        <v>27-CR-19-21587.html</v>
      </c>
      <c r="E20" s="1" t="n">
        <v>1</v>
      </c>
      <c r="F20" s="3" t="s">
        <v>61</v>
      </c>
      <c r="G20" s="1" t="n">
        <v>403909</v>
      </c>
      <c r="H20" s="1" t="n">
        <v>926803</v>
      </c>
      <c r="I20" s="3" t="s">
        <v>15</v>
      </c>
      <c r="J20" s="1" t="s">
        <v>16</v>
      </c>
      <c r="K20" s="1" t="s">
        <v>17</v>
      </c>
      <c r="L20" s="1" t="s">
        <v>62</v>
      </c>
      <c r="M20" s="1" t="s">
        <v>19</v>
      </c>
    </row>
    <row r="21" customFormat="false" ht="18.7" hidden="false" customHeight="true" outlineLevel="0" collapsed="false">
      <c r="A21" s="1" t="n">
        <v>20</v>
      </c>
      <c r="B21" s="1" t="s">
        <v>13</v>
      </c>
      <c r="C21" s="2" t="str">
        <f aca="false">HYPERLINK("https://mncourtfraud.com/file/27-CR-19-21587.json.ots","27-CR-19-21587.json.ots")</f>
        <v>27-CR-19-21587.json.ots</v>
      </c>
      <c r="D21" s="2" t="str">
        <f aca="false">HYPERLINK("https://mncourtfraud.com/file/27-CR-19-21587.json","27-CR-19-21587.json")</f>
        <v>27-CR-19-21587.json</v>
      </c>
      <c r="E21" s="1" t="n">
        <v>1</v>
      </c>
      <c r="F21" s="3" t="s">
        <v>63</v>
      </c>
      <c r="G21" s="1" t="n">
        <v>40015</v>
      </c>
      <c r="H21" s="1" t="n">
        <v>926740</v>
      </c>
      <c r="I21" s="3" t="s">
        <v>21</v>
      </c>
      <c r="J21" s="1" t="s">
        <v>22</v>
      </c>
      <c r="K21" s="1" t="s">
        <v>23</v>
      </c>
      <c r="L21" s="1" t="s">
        <v>24</v>
      </c>
      <c r="M21" s="1" t="s">
        <v>25</v>
      </c>
    </row>
    <row r="22" customFormat="false" ht="18.7" hidden="false" customHeight="true" outlineLevel="0" collapsed="false">
      <c r="A22" s="1" t="n">
        <v>21</v>
      </c>
      <c r="B22" s="1" t="s">
        <v>13</v>
      </c>
      <c r="C22" s="2" t="str">
        <f aca="false">HYPERLINK("https://mncourtfraud.com/file/27-CR-19-21587.pdf.ots","27-CR-19-21587.pdf.ots")</f>
        <v>27-CR-19-21587.pdf.ots</v>
      </c>
      <c r="D22" s="2" t="str">
        <f aca="false">HYPERLINK("https://mncourtfraud.com/file/27-CR-19-21587.pdf","27-CR-19-21587.pdf")</f>
        <v>27-CR-19-21587.pdf</v>
      </c>
      <c r="E22" s="1" t="n">
        <v>1</v>
      </c>
      <c r="F22" s="3" t="s">
        <v>64</v>
      </c>
      <c r="G22" s="1" t="n">
        <v>147048</v>
      </c>
      <c r="H22" s="1" t="n">
        <v>926803</v>
      </c>
      <c r="I22" s="3" t="s">
        <v>15</v>
      </c>
      <c r="J22" s="1" t="s">
        <v>16</v>
      </c>
      <c r="K22" s="1" t="s">
        <v>17</v>
      </c>
      <c r="L22" s="1" t="s">
        <v>65</v>
      </c>
      <c r="M22" s="1" t="s">
        <v>19</v>
      </c>
    </row>
    <row r="23" customFormat="false" ht="18.7" hidden="false" customHeight="true" outlineLevel="0" collapsed="false">
      <c r="A23" s="1" t="n">
        <v>22</v>
      </c>
      <c r="B23" s="1" t="s">
        <v>13</v>
      </c>
      <c r="C23" s="2" t="str">
        <f aca="false">HYPERLINK("https://mncourtfraud.com/file/27-CR-19-31160.html.ots","27-CR-19-31160.html.ots")</f>
        <v>27-CR-19-31160.html.ots</v>
      </c>
      <c r="D23" s="2" t="str">
        <f aca="false">HYPERLINK("https://mncourtfraud.com/file/27-CR-19-31160.html","27-CR-19-31160.html")</f>
        <v>27-CR-19-31160.html</v>
      </c>
      <c r="E23" s="1" t="n">
        <v>1</v>
      </c>
      <c r="F23" s="3" t="s">
        <v>66</v>
      </c>
      <c r="G23" s="1" t="n">
        <v>303000</v>
      </c>
      <c r="H23" s="1" t="n">
        <v>926803</v>
      </c>
      <c r="I23" s="3" t="s">
        <v>15</v>
      </c>
      <c r="J23" s="1" t="s">
        <v>16</v>
      </c>
      <c r="K23" s="1" t="s">
        <v>17</v>
      </c>
      <c r="L23" s="1" t="s">
        <v>67</v>
      </c>
      <c r="M23" s="1" t="s">
        <v>19</v>
      </c>
    </row>
    <row r="24" customFormat="false" ht="18.7" hidden="false" customHeight="true" outlineLevel="0" collapsed="false">
      <c r="A24" s="1" t="n">
        <v>23</v>
      </c>
      <c r="B24" s="1" t="s">
        <v>13</v>
      </c>
      <c r="C24" s="2" t="str">
        <f aca="false">HYPERLINK("https://mncourtfraud.com/file/27-CR-19-31160.json.ots","27-CR-19-31160.json.ots")</f>
        <v>27-CR-19-31160.json.ots</v>
      </c>
      <c r="D24" s="2" t="str">
        <f aca="false">HYPERLINK("https://mncourtfraud.com/file/27-CR-19-31160.json","27-CR-19-31160.json")</f>
        <v>27-CR-19-31160.json</v>
      </c>
      <c r="E24" s="1" t="n">
        <v>1</v>
      </c>
      <c r="F24" s="3" t="s">
        <v>68</v>
      </c>
      <c r="G24" s="1" t="n">
        <v>24901</v>
      </c>
      <c r="H24" s="1" t="n">
        <v>926740</v>
      </c>
      <c r="I24" s="3" t="s">
        <v>21</v>
      </c>
      <c r="J24" s="1" t="s">
        <v>22</v>
      </c>
      <c r="K24" s="1" t="s">
        <v>23</v>
      </c>
      <c r="L24" s="1" t="s">
        <v>24</v>
      </c>
      <c r="M24" s="1" t="s">
        <v>25</v>
      </c>
    </row>
    <row r="25" customFormat="false" ht="18.7" hidden="false" customHeight="true" outlineLevel="0" collapsed="false">
      <c r="A25" s="1" t="n">
        <v>24</v>
      </c>
      <c r="B25" s="1" t="s">
        <v>13</v>
      </c>
      <c r="C25" s="2" t="str">
        <f aca="false">HYPERLINK("https://mncourtfraud.com/file/27-CR-19-31160.pdf.ots","27-CR-19-31160.pdf.ots")</f>
        <v>27-CR-19-31160.pdf.ots</v>
      </c>
      <c r="D25" s="2" t="str">
        <f aca="false">HYPERLINK("https://mncourtfraud.com/file/27-CR-19-31160.pdf","27-CR-19-31160.pdf")</f>
        <v>27-CR-19-31160.pdf</v>
      </c>
      <c r="E25" s="1" t="n">
        <v>1</v>
      </c>
      <c r="F25" s="3" t="s">
        <v>69</v>
      </c>
      <c r="G25" s="1" t="n">
        <v>142432</v>
      </c>
      <c r="H25" s="1" t="n">
        <v>926736</v>
      </c>
      <c r="I25" s="3" t="s">
        <v>27</v>
      </c>
      <c r="J25" s="1" t="s">
        <v>28</v>
      </c>
      <c r="K25" s="1" t="s">
        <v>29</v>
      </c>
      <c r="L25" s="1" t="s">
        <v>70</v>
      </c>
      <c r="M25" s="1" t="s">
        <v>31</v>
      </c>
    </row>
    <row r="26" customFormat="false" ht="18.7" hidden="false" customHeight="true" outlineLevel="0" collapsed="false">
      <c r="A26" s="1" t="n">
        <v>25</v>
      </c>
      <c r="B26" s="1" t="s">
        <v>13</v>
      </c>
      <c r="C26" s="2" t="str">
        <f aca="false">HYPERLINK("https://mncourtfraud.com/file/27-CR-20-12516.html.ots","27-CR-20-12516.html.ots")</f>
        <v>27-CR-20-12516.html.ots</v>
      </c>
      <c r="D26" s="2" t="str">
        <f aca="false">HYPERLINK("https://mncourtfraud.com/file/27-CR-20-12516.html","27-CR-20-12516.html")</f>
        <v>27-CR-20-12516.html</v>
      </c>
      <c r="E26" s="1" t="n">
        <v>1</v>
      </c>
      <c r="F26" s="3" t="s">
        <v>71</v>
      </c>
      <c r="G26" s="1" t="n">
        <v>229964</v>
      </c>
      <c r="H26" s="1" t="n">
        <v>926740</v>
      </c>
      <c r="I26" s="3" t="s">
        <v>21</v>
      </c>
      <c r="J26" s="1" t="s">
        <v>22</v>
      </c>
      <c r="K26" s="1" t="s">
        <v>23</v>
      </c>
      <c r="L26" s="1" t="s">
        <v>72</v>
      </c>
      <c r="M26" s="1" t="s">
        <v>25</v>
      </c>
    </row>
    <row r="27" customFormat="false" ht="18.7" hidden="false" customHeight="true" outlineLevel="0" collapsed="false">
      <c r="A27" s="1" t="n">
        <v>26</v>
      </c>
      <c r="B27" s="1" t="s">
        <v>13</v>
      </c>
      <c r="C27" s="2" t="str">
        <f aca="false">HYPERLINK("https://mncourtfraud.com/file/27-CR-20-12516.json.ots","27-CR-20-12516.json.ots")</f>
        <v>27-CR-20-12516.json.ots</v>
      </c>
      <c r="D27" s="2" t="str">
        <f aca="false">HYPERLINK("https://mncourtfraud.com/file/27-CR-20-12516.json","27-CR-20-12516.json")</f>
        <v>27-CR-20-12516.json</v>
      </c>
      <c r="E27" s="1" t="n">
        <v>1</v>
      </c>
      <c r="F27" s="3" t="s">
        <v>73</v>
      </c>
      <c r="G27" s="1" t="n">
        <v>23269</v>
      </c>
      <c r="H27" s="1" t="n">
        <v>926740</v>
      </c>
      <c r="I27" s="3" t="s">
        <v>21</v>
      </c>
      <c r="J27" s="1" t="s">
        <v>22</v>
      </c>
      <c r="K27" s="1" t="s">
        <v>23</v>
      </c>
      <c r="L27" s="1" t="s">
        <v>24</v>
      </c>
      <c r="M27" s="1" t="s">
        <v>25</v>
      </c>
    </row>
    <row r="28" customFormat="false" ht="18.7" hidden="false" customHeight="true" outlineLevel="0" collapsed="false">
      <c r="A28" s="1" t="n">
        <v>27</v>
      </c>
      <c r="B28" s="1" t="s">
        <v>13</v>
      </c>
      <c r="C28" s="2" t="str">
        <f aca="false">HYPERLINK("https://mncourtfraud.com/file/27-CR-20-12516.pdf.ots","27-CR-20-12516.pdf.ots")</f>
        <v>27-CR-20-12516.pdf.ots</v>
      </c>
      <c r="D28" s="2" t="str">
        <f aca="false">HYPERLINK("https://mncourtfraud.com/file/27-CR-20-12516.pdf","27-CR-20-12516.pdf")</f>
        <v>27-CR-20-12516.pdf</v>
      </c>
      <c r="E28" s="1" t="n">
        <v>1</v>
      </c>
      <c r="F28" s="3" t="s">
        <v>74</v>
      </c>
      <c r="G28" s="1" t="n">
        <v>135100</v>
      </c>
      <c r="H28" s="1" t="n">
        <v>926740</v>
      </c>
      <c r="I28" s="3" t="s">
        <v>21</v>
      </c>
      <c r="J28" s="1" t="s">
        <v>22</v>
      </c>
      <c r="K28" s="1" t="s">
        <v>23</v>
      </c>
      <c r="L28" s="1" t="s">
        <v>75</v>
      </c>
      <c r="M28" s="1" t="s">
        <v>25</v>
      </c>
    </row>
    <row r="29" customFormat="false" ht="18.7" hidden="false" customHeight="true" outlineLevel="0" collapsed="false">
      <c r="A29" s="1" t="n">
        <v>28</v>
      </c>
      <c r="B29" s="1" t="s">
        <v>13</v>
      </c>
      <c r="C29" s="2" t="str">
        <f aca="false">HYPERLINK("https://mncourtfraud.com/file/27-CR-20-14631.html.ots","27-CR-20-14631.html.ots")</f>
        <v>27-CR-20-14631.html.ots</v>
      </c>
      <c r="D29" s="2" t="str">
        <f aca="false">HYPERLINK("https://mncourtfraud.com/file/27-CR-20-14631.html","27-CR-20-14631.html")</f>
        <v>27-CR-20-14631.html</v>
      </c>
      <c r="E29" s="1" t="n">
        <v>1</v>
      </c>
      <c r="F29" s="3" t="s">
        <v>76</v>
      </c>
      <c r="G29" s="1" t="n">
        <v>301906</v>
      </c>
      <c r="H29" s="1" t="n">
        <v>926803</v>
      </c>
      <c r="I29" s="3" t="s">
        <v>15</v>
      </c>
      <c r="J29" s="1" t="s">
        <v>16</v>
      </c>
      <c r="K29" s="1" t="s">
        <v>17</v>
      </c>
      <c r="L29" s="1" t="s">
        <v>77</v>
      </c>
      <c r="M29" s="1" t="s">
        <v>19</v>
      </c>
    </row>
    <row r="30" customFormat="false" ht="18.7" hidden="false" customHeight="true" outlineLevel="0" collapsed="false">
      <c r="A30" s="1" t="n">
        <v>29</v>
      </c>
      <c r="B30" s="1" t="s">
        <v>13</v>
      </c>
      <c r="C30" s="2" t="str">
        <f aca="false">HYPERLINK("https://mncourtfraud.com/file/27-CR-20-14631.json.ots","27-CR-20-14631.json.ots")</f>
        <v>27-CR-20-14631.json.ots</v>
      </c>
      <c r="D30" s="2" t="str">
        <f aca="false">HYPERLINK("https://mncourtfraud.com/file/27-CR-20-14631.json","27-CR-20-14631.json")</f>
        <v>27-CR-20-14631.json</v>
      </c>
      <c r="E30" s="1" t="n">
        <v>1</v>
      </c>
      <c r="F30" s="3" t="s">
        <v>78</v>
      </c>
      <c r="G30" s="1" t="n">
        <v>21089</v>
      </c>
      <c r="H30" s="1" t="n">
        <v>926740</v>
      </c>
      <c r="I30" s="3" t="s">
        <v>21</v>
      </c>
      <c r="J30" s="1" t="s">
        <v>22</v>
      </c>
      <c r="K30" s="1" t="s">
        <v>23</v>
      </c>
      <c r="L30" s="1" t="s">
        <v>24</v>
      </c>
      <c r="M30" s="1" t="s">
        <v>25</v>
      </c>
    </row>
    <row r="31" customFormat="false" ht="18.7" hidden="false" customHeight="true" outlineLevel="0" collapsed="false">
      <c r="A31" s="1" t="n">
        <v>30</v>
      </c>
      <c r="B31" s="1" t="s">
        <v>13</v>
      </c>
      <c r="C31" s="2" t="str">
        <f aca="false">HYPERLINK("https://mncourtfraud.com/file/27-CR-20-14631.pdf.ots","27-CR-20-14631.pdf.ots")</f>
        <v>27-CR-20-14631.pdf.ots</v>
      </c>
      <c r="D31" s="2" t="str">
        <f aca="false">HYPERLINK("https://mncourtfraud.com/file/27-CR-20-14631.pdf","27-CR-20-14631.pdf")</f>
        <v>27-CR-20-14631.pdf</v>
      </c>
      <c r="E31" s="1" t="n">
        <v>1</v>
      </c>
      <c r="F31" s="3" t="s">
        <v>79</v>
      </c>
      <c r="G31" s="1" t="n">
        <v>146002</v>
      </c>
      <c r="H31" s="1" t="n">
        <v>926748</v>
      </c>
      <c r="I31" s="3" t="s">
        <v>41</v>
      </c>
      <c r="J31" s="1" t="s">
        <v>42</v>
      </c>
      <c r="K31" s="1" t="s">
        <v>43</v>
      </c>
      <c r="L31" s="1" t="s">
        <v>80</v>
      </c>
      <c r="M31" s="1" t="s">
        <v>45</v>
      </c>
    </row>
    <row r="32" customFormat="false" ht="18.7" hidden="false" customHeight="true" outlineLevel="0" collapsed="false">
      <c r="A32" s="1" t="n">
        <v>31</v>
      </c>
      <c r="B32" s="1" t="s">
        <v>13</v>
      </c>
      <c r="C32" s="2" t="str">
        <f aca="false">HYPERLINK("https://mncourtfraud.com/file/27-CR-20-15534.html.ots","27-CR-20-15534.html.ots")</f>
        <v>27-CR-20-15534.html.ots</v>
      </c>
      <c r="D32" s="2" t="str">
        <f aca="false">HYPERLINK("https://mncourtfraud.com/file/27-CR-20-15534.html","27-CR-20-15534.html")</f>
        <v>27-CR-20-15534.html</v>
      </c>
      <c r="E32" s="1" t="n">
        <v>1</v>
      </c>
      <c r="F32" s="3" t="s">
        <v>81</v>
      </c>
      <c r="G32" s="1" t="n">
        <v>622499</v>
      </c>
      <c r="H32" s="1" t="n">
        <v>926740</v>
      </c>
      <c r="I32" s="3" t="s">
        <v>21</v>
      </c>
      <c r="J32" s="1" t="s">
        <v>22</v>
      </c>
      <c r="K32" s="1" t="s">
        <v>23</v>
      </c>
      <c r="L32" s="1" t="s">
        <v>82</v>
      </c>
      <c r="M32" s="1" t="s">
        <v>25</v>
      </c>
    </row>
    <row r="33" customFormat="false" ht="18.7" hidden="false" customHeight="true" outlineLevel="0" collapsed="false">
      <c r="A33" s="1" t="n">
        <v>32</v>
      </c>
      <c r="B33" s="1" t="s">
        <v>13</v>
      </c>
      <c r="C33" s="2" t="str">
        <f aca="false">HYPERLINK("https://mncourtfraud.com/file/27-CR-20-15534.json.ots","27-CR-20-15534.json.ots")</f>
        <v>27-CR-20-15534.json.ots</v>
      </c>
      <c r="D33" s="2" t="str">
        <f aca="false">HYPERLINK("https://mncourtfraud.com/file/27-CR-20-15534.json","27-CR-20-15534.json")</f>
        <v>27-CR-20-15534.json</v>
      </c>
      <c r="E33" s="1" t="n">
        <v>1</v>
      </c>
      <c r="F33" s="3" t="s">
        <v>83</v>
      </c>
      <c r="G33" s="1" t="n">
        <v>62062</v>
      </c>
      <c r="H33" s="1" t="n">
        <v>926803</v>
      </c>
      <c r="I33" s="3" t="s">
        <v>15</v>
      </c>
      <c r="J33" s="1" t="s">
        <v>16</v>
      </c>
      <c r="K33" s="1" t="s">
        <v>17</v>
      </c>
      <c r="L33" s="1" t="s">
        <v>84</v>
      </c>
      <c r="M33" s="1" t="s">
        <v>19</v>
      </c>
    </row>
    <row r="34" customFormat="false" ht="18.7" hidden="false" customHeight="true" outlineLevel="0" collapsed="false">
      <c r="A34" s="1" t="n">
        <v>33</v>
      </c>
      <c r="B34" s="1" t="s">
        <v>13</v>
      </c>
      <c r="C34" s="2" t="str">
        <f aca="false">HYPERLINK("https://mncourtfraud.com/file/27-CR-20-15534.pdf.ots","27-CR-20-15534.pdf.ots")</f>
        <v>27-CR-20-15534.pdf.ots</v>
      </c>
      <c r="D34" s="2" t="str">
        <f aca="false">HYPERLINK("https://mncourtfraud.com/file/27-CR-20-15534.pdf","27-CR-20-15534.pdf")</f>
        <v>27-CR-20-15534.pdf</v>
      </c>
      <c r="E34" s="1" t="n">
        <v>1</v>
      </c>
      <c r="F34" s="3" t="s">
        <v>85</v>
      </c>
      <c r="G34" s="1" t="n">
        <v>162415</v>
      </c>
      <c r="H34" s="1" t="n">
        <v>926803</v>
      </c>
      <c r="I34" s="3" t="s">
        <v>15</v>
      </c>
      <c r="J34" s="1" t="s">
        <v>16</v>
      </c>
      <c r="K34" s="1" t="s">
        <v>17</v>
      </c>
      <c r="L34" s="1" t="s">
        <v>86</v>
      </c>
      <c r="M34" s="1" t="s">
        <v>19</v>
      </c>
    </row>
    <row r="35" customFormat="false" ht="18.7" hidden="false" customHeight="true" outlineLevel="0" collapsed="false">
      <c r="A35" s="1" t="n">
        <v>34</v>
      </c>
      <c r="B35" s="1" t="s">
        <v>13</v>
      </c>
      <c r="C35" s="2" t="str">
        <f aca="false">HYPERLINK("https://mncourtfraud.com/file/27-CR-20-17723.html.ots","27-CR-20-17723.html.ots")</f>
        <v>27-CR-20-17723.html.ots</v>
      </c>
      <c r="D35" s="2" t="str">
        <f aca="false">HYPERLINK("https://mncourtfraud.com/file/27-CR-20-17723.html","27-CR-20-17723.html")</f>
        <v>27-CR-20-17723.html</v>
      </c>
      <c r="E35" s="1" t="n">
        <v>1</v>
      </c>
      <c r="F35" s="3" t="s">
        <v>87</v>
      </c>
      <c r="G35" s="1" t="n">
        <v>332538</v>
      </c>
      <c r="H35" s="1" t="n">
        <v>926803</v>
      </c>
      <c r="I35" s="3" t="s">
        <v>15</v>
      </c>
      <c r="J35" s="1" t="s">
        <v>16</v>
      </c>
      <c r="K35" s="1" t="s">
        <v>17</v>
      </c>
      <c r="L35" s="1" t="s">
        <v>88</v>
      </c>
      <c r="M35" s="1" t="s">
        <v>19</v>
      </c>
    </row>
    <row r="36" customFormat="false" ht="18.7" hidden="false" customHeight="true" outlineLevel="0" collapsed="false">
      <c r="A36" s="1" t="n">
        <v>35</v>
      </c>
      <c r="B36" s="1" t="s">
        <v>13</v>
      </c>
      <c r="C36" s="2" t="str">
        <f aca="false">HYPERLINK("https://mncourtfraud.com/file/27-CR-20-17723.json.ots","27-CR-20-17723.json.ots")</f>
        <v>27-CR-20-17723.json.ots</v>
      </c>
      <c r="D36" s="2" t="str">
        <f aca="false">HYPERLINK("https://mncourtfraud.com/file/27-CR-20-17723.json","27-CR-20-17723.json")</f>
        <v>27-CR-20-17723.json</v>
      </c>
      <c r="E36" s="1" t="n">
        <v>1</v>
      </c>
      <c r="F36" s="3" t="s">
        <v>89</v>
      </c>
      <c r="G36" s="1" t="n">
        <v>30258</v>
      </c>
      <c r="H36" s="1" t="n">
        <v>926740</v>
      </c>
      <c r="I36" s="3" t="s">
        <v>21</v>
      </c>
      <c r="J36" s="1" t="s">
        <v>22</v>
      </c>
      <c r="K36" s="1" t="s">
        <v>23</v>
      </c>
      <c r="L36" s="1" t="s">
        <v>84</v>
      </c>
      <c r="M36" s="1" t="s">
        <v>25</v>
      </c>
    </row>
    <row r="37" customFormat="false" ht="18.7" hidden="false" customHeight="true" outlineLevel="0" collapsed="false">
      <c r="A37" s="1" t="n">
        <v>36</v>
      </c>
      <c r="B37" s="1" t="s">
        <v>13</v>
      </c>
      <c r="C37" s="2" t="str">
        <f aca="false">HYPERLINK("https://mncourtfraud.com/file/27-CR-20-17723.pdf.ots","27-CR-20-17723.pdf.ots")</f>
        <v>27-CR-20-17723.pdf.ots</v>
      </c>
      <c r="D37" s="2" t="str">
        <f aca="false">HYPERLINK("https://mncourtfraud.com/file/27-CR-20-17723.pdf","27-CR-20-17723.pdf")</f>
        <v>27-CR-20-17723.pdf</v>
      </c>
      <c r="E37" s="1" t="n">
        <v>1</v>
      </c>
      <c r="F37" s="3" t="s">
        <v>90</v>
      </c>
      <c r="G37" s="1" t="n">
        <v>139869</v>
      </c>
      <c r="H37" s="1" t="n">
        <v>926803</v>
      </c>
      <c r="I37" s="3" t="s">
        <v>15</v>
      </c>
      <c r="J37" s="1" t="s">
        <v>16</v>
      </c>
      <c r="K37" s="1" t="s">
        <v>17</v>
      </c>
      <c r="L37" s="1" t="s">
        <v>91</v>
      </c>
      <c r="M37" s="1" t="s">
        <v>19</v>
      </c>
    </row>
    <row r="38" customFormat="false" ht="18.7" hidden="false" customHeight="true" outlineLevel="0" collapsed="false">
      <c r="A38" s="1" t="n">
        <v>37</v>
      </c>
      <c r="B38" s="1" t="s">
        <v>13</v>
      </c>
      <c r="C38" s="2" t="str">
        <f aca="false">HYPERLINK("https://mncourtfraud.com/file/27-CR-20-23738.html.ots","27-CR-20-23738.html.ots")</f>
        <v>27-CR-20-23738.html.ots</v>
      </c>
      <c r="D38" s="2" t="str">
        <f aca="false">HYPERLINK("https://mncourtfraud.com/file/27-CR-20-23738.html","27-CR-20-23738.html")</f>
        <v>27-CR-20-23738.html</v>
      </c>
      <c r="E38" s="1" t="n">
        <v>1</v>
      </c>
      <c r="F38" s="3" t="s">
        <v>92</v>
      </c>
      <c r="G38" s="1" t="n">
        <v>184415</v>
      </c>
      <c r="H38" s="1" t="n">
        <v>926740</v>
      </c>
      <c r="I38" s="3" t="s">
        <v>21</v>
      </c>
      <c r="J38" s="1" t="s">
        <v>22</v>
      </c>
      <c r="K38" s="1" t="s">
        <v>23</v>
      </c>
      <c r="L38" s="1" t="s">
        <v>93</v>
      </c>
      <c r="M38" s="1" t="s">
        <v>25</v>
      </c>
    </row>
    <row r="39" customFormat="false" ht="18.7" hidden="false" customHeight="true" outlineLevel="0" collapsed="false">
      <c r="A39" s="1" t="n">
        <v>38</v>
      </c>
      <c r="B39" s="1" t="s">
        <v>13</v>
      </c>
      <c r="C39" s="2" t="str">
        <f aca="false">HYPERLINK("https://mncourtfraud.com/file/27-CR-20-23738.json.ots","27-CR-20-23738.json.ots")</f>
        <v>27-CR-20-23738.json.ots</v>
      </c>
      <c r="D39" s="2" t="str">
        <f aca="false">HYPERLINK("https://mncourtfraud.com/file/27-CR-20-23738.json","27-CR-20-23738.json")</f>
        <v>27-CR-20-23738.json</v>
      </c>
      <c r="E39" s="1" t="n">
        <v>1</v>
      </c>
      <c r="F39" s="3" t="s">
        <v>94</v>
      </c>
      <c r="G39" s="1" t="n">
        <v>16431</v>
      </c>
      <c r="H39" s="1" t="n">
        <v>926803</v>
      </c>
      <c r="I39" s="3" t="s">
        <v>15</v>
      </c>
      <c r="J39" s="1" t="s">
        <v>16</v>
      </c>
      <c r="K39" s="1" t="s">
        <v>17</v>
      </c>
      <c r="L39" s="1" t="s">
        <v>24</v>
      </c>
      <c r="M39" s="1" t="s">
        <v>19</v>
      </c>
    </row>
    <row r="40" customFormat="false" ht="18.7" hidden="false" customHeight="true" outlineLevel="0" collapsed="false">
      <c r="A40" s="1" t="n">
        <v>39</v>
      </c>
      <c r="B40" s="1" t="s">
        <v>13</v>
      </c>
      <c r="C40" s="2" t="str">
        <f aca="false">HYPERLINK("https://mncourtfraud.com/file/27-CR-20-23738.pdf.ots","27-CR-20-23738.pdf.ots")</f>
        <v>27-CR-20-23738.pdf.ots</v>
      </c>
      <c r="D40" s="2" t="str">
        <f aca="false">HYPERLINK("https://mncourtfraud.com/file/27-CR-20-23738.pdf","27-CR-20-23738.pdf")</f>
        <v>27-CR-20-23738.pdf</v>
      </c>
      <c r="E40" s="1" t="n">
        <v>1</v>
      </c>
      <c r="F40" s="3" t="s">
        <v>95</v>
      </c>
      <c r="G40" s="1" t="n">
        <v>129886</v>
      </c>
      <c r="H40" s="1" t="n">
        <v>926748</v>
      </c>
      <c r="I40" s="3" t="s">
        <v>41</v>
      </c>
      <c r="J40" s="1" t="s">
        <v>42</v>
      </c>
      <c r="K40" s="1" t="s">
        <v>43</v>
      </c>
      <c r="L40" s="1" t="s">
        <v>96</v>
      </c>
      <c r="M40" s="1" t="s">
        <v>45</v>
      </c>
    </row>
    <row r="41" customFormat="false" ht="18.7" hidden="false" customHeight="true" outlineLevel="0" collapsed="false">
      <c r="A41" s="1" t="n">
        <v>40</v>
      </c>
      <c r="B41" s="1" t="s">
        <v>13</v>
      </c>
      <c r="C41" s="2" t="str">
        <f aca="false">HYPERLINK("https://mncourtfraud.com/file/27-CR-20-24987.html.ots","27-CR-20-24987.html.ots")</f>
        <v>27-CR-20-24987.html.ots</v>
      </c>
      <c r="D41" s="2" t="str">
        <f aca="false">HYPERLINK("https://mncourtfraud.com/file/27-CR-20-24987.html","27-CR-20-24987.html")</f>
        <v>27-CR-20-24987.html</v>
      </c>
      <c r="E41" s="1" t="n">
        <v>1</v>
      </c>
      <c r="F41" s="3" t="s">
        <v>97</v>
      </c>
      <c r="G41" s="1" t="n">
        <v>562745</v>
      </c>
      <c r="H41" s="1" t="n">
        <v>926740</v>
      </c>
      <c r="I41" s="3" t="s">
        <v>21</v>
      </c>
      <c r="J41" s="1" t="s">
        <v>22</v>
      </c>
      <c r="K41" s="1" t="s">
        <v>23</v>
      </c>
      <c r="L41" s="1" t="s">
        <v>98</v>
      </c>
      <c r="M41" s="1" t="s">
        <v>25</v>
      </c>
    </row>
    <row r="42" customFormat="false" ht="18.7" hidden="false" customHeight="true" outlineLevel="0" collapsed="false">
      <c r="A42" s="1" t="n">
        <v>41</v>
      </c>
      <c r="B42" s="1" t="s">
        <v>13</v>
      </c>
      <c r="C42" s="2" t="str">
        <f aca="false">HYPERLINK("https://mncourtfraud.com/file/27-CR-20-24987.json.ots","27-CR-20-24987.json.ots")</f>
        <v>27-CR-20-24987.json.ots</v>
      </c>
      <c r="D42" s="2" t="str">
        <f aca="false">HYPERLINK("https://mncourtfraud.com/file/27-CR-20-24987.json","27-CR-20-24987.json")</f>
        <v>27-CR-20-24987.json</v>
      </c>
      <c r="E42" s="1" t="n">
        <v>1</v>
      </c>
      <c r="F42" s="3" t="s">
        <v>99</v>
      </c>
      <c r="G42" s="1" t="n">
        <v>52791</v>
      </c>
      <c r="H42" s="1" t="n">
        <v>926748</v>
      </c>
      <c r="I42" s="3" t="s">
        <v>41</v>
      </c>
      <c r="J42" s="1" t="s">
        <v>42</v>
      </c>
      <c r="K42" s="1" t="s">
        <v>43</v>
      </c>
      <c r="L42" s="1" t="s">
        <v>24</v>
      </c>
      <c r="M42" s="1" t="s">
        <v>45</v>
      </c>
    </row>
    <row r="43" customFormat="false" ht="18.7" hidden="false" customHeight="true" outlineLevel="0" collapsed="false">
      <c r="A43" s="1" t="n">
        <v>42</v>
      </c>
      <c r="B43" s="1" t="s">
        <v>13</v>
      </c>
      <c r="C43" s="2" t="str">
        <f aca="false">HYPERLINK("https://mncourtfraud.com/file/27-CR-20-24987.pdf.ots","27-CR-20-24987.pdf.ots")</f>
        <v>27-CR-20-24987.pdf.ots</v>
      </c>
      <c r="D43" s="2" t="str">
        <f aca="false">HYPERLINK("https://mncourtfraud.com/file/27-CR-20-24987.pdf","27-CR-20-24987.pdf")</f>
        <v>27-CR-20-24987.pdf</v>
      </c>
      <c r="E43" s="1" t="n">
        <v>1</v>
      </c>
      <c r="F43" s="3" t="s">
        <v>100</v>
      </c>
      <c r="G43" s="1" t="n">
        <v>153671</v>
      </c>
      <c r="H43" s="1" t="n">
        <v>926740</v>
      </c>
      <c r="I43" s="3" t="s">
        <v>21</v>
      </c>
      <c r="J43" s="1" t="s">
        <v>22</v>
      </c>
      <c r="K43" s="1" t="s">
        <v>23</v>
      </c>
      <c r="L43" s="1" t="s">
        <v>101</v>
      </c>
      <c r="M43" s="1" t="s">
        <v>25</v>
      </c>
    </row>
    <row r="44" customFormat="false" ht="18.7" hidden="false" customHeight="true" outlineLevel="0" collapsed="false">
      <c r="A44" s="1" t="n">
        <v>43</v>
      </c>
      <c r="B44" s="1" t="s">
        <v>13</v>
      </c>
      <c r="C44" s="2" t="str">
        <f aca="false">HYPERLINK("https://mncourtfraud.com/file/27-CR-20-24996.html.ots","27-CR-20-24996.html.ots")</f>
        <v>27-CR-20-24996.html.ots</v>
      </c>
      <c r="D44" s="2" t="str">
        <f aca="false">HYPERLINK("https://mncourtfraud.com/file/27-CR-20-24996.html","27-CR-20-24996.html")</f>
        <v>27-CR-20-24996.html</v>
      </c>
      <c r="E44" s="1" t="n">
        <v>1</v>
      </c>
      <c r="F44" s="3" t="s">
        <v>102</v>
      </c>
      <c r="G44" s="1" t="n">
        <v>314875</v>
      </c>
      <c r="H44" s="1" t="n">
        <v>926740</v>
      </c>
      <c r="I44" s="3" t="s">
        <v>21</v>
      </c>
      <c r="J44" s="1" t="s">
        <v>22</v>
      </c>
      <c r="K44" s="1" t="s">
        <v>23</v>
      </c>
      <c r="L44" s="1" t="s">
        <v>103</v>
      </c>
      <c r="M44" s="1" t="s">
        <v>25</v>
      </c>
    </row>
    <row r="45" customFormat="false" ht="18.7" hidden="false" customHeight="true" outlineLevel="0" collapsed="false">
      <c r="A45" s="1" t="n">
        <v>44</v>
      </c>
      <c r="B45" s="1" t="s">
        <v>13</v>
      </c>
      <c r="C45" s="2" t="str">
        <f aca="false">HYPERLINK("https://mncourtfraud.com/file/27-CR-20-24996.json.ots","27-CR-20-24996.json.ots")</f>
        <v>27-CR-20-24996.json.ots</v>
      </c>
      <c r="D45" s="2" t="str">
        <f aca="false">HYPERLINK("https://mncourtfraud.com/file/27-CR-20-24996.json","27-CR-20-24996.json")</f>
        <v>27-CR-20-24996.json</v>
      </c>
      <c r="E45" s="1" t="n">
        <v>1</v>
      </c>
      <c r="F45" s="3" t="s">
        <v>104</v>
      </c>
      <c r="G45" s="1" t="n">
        <v>29243</v>
      </c>
      <c r="H45" s="1" t="n">
        <v>926748</v>
      </c>
      <c r="I45" s="3" t="s">
        <v>41</v>
      </c>
      <c r="J45" s="1" t="s">
        <v>42</v>
      </c>
      <c r="K45" s="1" t="s">
        <v>43</v>
      </c>
      <c r="L45" s="1" t="s">
        <v>24</v>
      </c>
      <c r="M45" s="1" t="s">
        <v>45</v>
      </c>
    </row>
    <row r="46" customFormat="false" ht="18.7" hidden="false" customHeight="true" outlineLevel="0" collapsed="false">
      <c r="A46" s="1" t="n">
        <v>45</v>
      </c>
      <c r="B46" s="1" t="s">
        <v>13</v>
      </c>
      <c r="C46" s="2" t="str">
        <f aca="false">HYPERLINK("https://mncourtfraud.com/file/27-CR-20-24996.pdf.ots","27-CR-20-24996.pdf.ots")</f>
        <v>27-CR-20-24996.pdf.ots</v>
      </c>
      <c r="D46" s="2" t="str">
        <f aca="false">HYPERLINK("https://mncourtfraud.com/file/27-CR-20-24996.pdf","27-CR-20-24996.pdf")</f>
        <v>27-CR-20-24996.pdf</v>
      </c>
      <c r="E46" s="1" t="n">
        <v>1</v>
      </c>
      <c r="F46" s="3" t="s">
        <v>105</v>
      </c>
      <c r="G46" s="1" t="n">
        <v>143585</v>
      </c>
      <c r="H46" s="1" t="n">
        <v>926803</v>
      </c>
      <c r="I46" s="3" t="s">
        <v>15</v>
      </c>
      <c r="J46" s="1" t="s">
        <v>16</v>
      </c>
      <c r="K46" s="1" t="s">
        <v>17</v>
      </c>
      <c r="L46" s="1" t="s">
        <v>106</v>
      </c>
      <c r="M46" s="1" t="s">
        <v>19</v>
      </c>
    </row>
    <row r="47" customFormat="false" ht="18.7" hidden="false" customHeight="true" outlineLevel="0" collapsed="false">
      <c r="A47" s="1" t="n">
        <v>46</v>
      </c>
      <c r="B47" s="1" t="s">
        <v>13</v>
      </c>
      <c r="C47" s="2" t="str">
        <f aca="false">HYPERLINK("https://mncourtfraud.com/file/27-CR-20-2878.html.ots","27-CR-20-2878.html.ots")</f>
        <v>27-CR-20-2878.html.ots</v>
      </c>
      <c r="D47" s="2" t="str">
        <f aca="false">HYPERLINK("https://mncourtfraud.com/file/27-CR-20-2878.html","27-CR-20-2878.html")</f>
        <v>27-CR-20-2878.html</v>
      </c>
      <c r="E47" s="1" t="n">
        <v>1</v>
      </c>
      <c r="F47" s="3" t="s">
        <v>107</v>
      </c>
      <c r="G47" s="1" t="n">
        <v>397490</v>
      </c>
      <c r="H47" s="1" t="n">
        <v>926748</v>
      </c>
      <c r="I47" s="3" t="s">
        <v>41</v>
      </c>
      <c r="J47" s="1" t="s">
        <v>42</v>
      </c>
      <c r="K47" s="1" t="s">
        <v>43</v>
      </c>
      <c r="L47" s="1" t="s">
        <v>108</v>
      </c>
      <c r="M47" s="1" t="s">
        <v>45</v>
      </c>
    </row>
    <row r="48" customFormat="false" ht="18.7" hidden="false" customHeight="true" outlineLevel="0" collapsed="false">
      <c r="A48" s="1" t="n">
        <v>47</v>
      </c>
      <c r="B48" s="1" t="s">
        <v>13</v>
      </c>
      <c r="C48" s="2" t="str">
        <f aca="false">HYPERLINK("https://mncourtfraud.com/file/27-CR-20-2878.json.ots","27-CR-20-2878.json.ots")</f>
        <v>27-CR-20-2878.json.ots</v>
      </c>
      <c r="D48" s="2" t="str">
        <f aca="false">HYPERLINK("https://mncourtfraud.com/file/27-CR-20-2878.json","27-CR-20-2878.json")</f>
        <v>27-CR-20-2878.json</v>
      </c>
      <c r="E48" s="1" t="n">
        <v>1</v>
      </c>
      <c r="F48" s="3" t="s">
        <v>109</v>
      </c>
      <c r="G48" s="1" t="n">
        <v>39861</v>
      </c>
      <c r="H48" s="1" t="n">
        <v>926748</v>
      </c>
      <c r="I48" s="3" t="s">
        <v>41</v>
      </c>
      <c r="J48" s="1" t="s">
        <v>42</v>
      </c>
      <c r="K48" s="1" t="s">
        <v>43</v>
      </c>
      <c r="L48" s="1" t="s">
        <v>24</v>
      </c>
      <c r="M48" s="1" t="s">
        <v>45</v>
      </c>
    </row>
    <row r="49" customFormat="false" ht="18.7" hidden="false" customHeight="true" outlineLevel="0" collapsed="false">
      <c r="A49" s="1" t="n">
        <v>48</v>
      </c>
      <c r="B49" s="1" t="s">
        <v>13</v>
      </c>
      <c r="C49" s="2" t="str">
        <f aca="false">HYPERLINK("https://mncourtfraud.com/file/27-CR-20-2878.pdf.ots","27-CR-20-2878.pdf.ots")</f>
        <v>27-CR-20-2878.pdf.ots</v>
      </c>
      <c r="D49" s="2" t="str">
        <f aca="false">HYPERLINK("https://mncourtfraud.com/file/27-CR-20-2878.pdf","27-CR-20-2878.pdf")</f>
        <v>27-CR-20-2878.pdf</v>
      </c>
      <c r="E49" s="1" t="n">
        <v>1</v>
      </c>
      <c r="F49" s="3" t="s">
        <v>110</v>
      </c>
      <c r="G49" s="1" t="n">
        <v>146526</v>
      </c>
      <c r="H49" s="1" t="n">
        <v>926803</v>
      </c>
      <c r="I49" s="3" t="s">
        <v>15</v>
      </c>
      <c r="J49" s="1" t="s">
        <v>16</v>
      </c>
      <c r="K49" s="1" t="s">
        <v>17</v>
      </c>
      <c r="L49" s="1" t="s">
        <v>111</v>
      </c>
      <c r="M49" s="1" t="s">
        <v>19</v>
      </c>
    </row>
    <row r="50" customFormat="false" ht="18.7" hidden="false" customHeight="true" outlineLevel="0" collapsed="false">
      <c r="A50" s="1" t="n">
        <v>49</v>
      </c>
      <c r="B50" s="1" t="s">
        <v>13</v>
      </c>
      <c r="C50" s="2" t="str">
        <f aca="false">HYPERLINK("https://mncourtfraud.com/file/27-CR-20-3107.html.ots","27-CR-20-3107.html.ots")</f>
        <v>27-CR-20-3107.html.ots</v>
      </c>
      <c r="D50" s="2" t="str">
        <f aca="false">HYPERLINK("https://mncourtfraud.com/file/27-CR-20-3107.html","27-CR-20-3107.html")</f>
        <v>27-CR-20-3107.html</v>
      </c>
      <c r="E50" s="1" t="n">
        <v>1</v>
      </c>
      <c r="F50" s="3" t="s">
        <v>112</v>
      </c>
      <c r="G50" s="1" t="n">
        <v>301050</v>
      </c>
      <c r="H50" s="1" t="n">
        <v>926748</v>
      </c>
      <c r="I50" s="3" t="s">
        <v>41</v>
      </c>
      <c r="J50" s="1" t="s">
        <v>42</v>
      </c>
      <c r="K50" s="1" t="s">
        <v>43</v>
      </c>
      <c r="L50" s="1" t="s">
        <v>113</v>
      </c>
      <c r="M50" s="1" t="s">
        <v>45</v>
      </c>
    </row>
    <row r="51" customFormat="false" ht="18.7" hidden="false" customHeight="true" outlineLevel="0" collapsed="false">
      <c r="A51" s="1" t="n">
        <v>50</v>
      </c>
      <c r="B51" s="1" t="s">
        <v>13</v>
      </c>
      <c r="C51" s="2" t="str">
        <f aca="false">HYPERLINK("https://mncourtfraud.com/file/27-CR-20-3107.json.ots","27-CR-20-3107.json.ots")</f>
        <v>27-CR-20-3107.json.ots</v>
      </c>
      <c r="D51" s="2" t="str">
        <f aca="false">HYPERLINK("https://mncourtfraud.com/file/27-CR-20-3107.json","27-CR-20-3107.json")</f>
        <v>27-CR-20-3107.json</v>
      </c>
      <c r="E51" s="1" t="n">
        <v>1</v>
      </c>
      <c r="F51" s="3" t="s">
        <v>114</v>
      </c>
      <c r="G51" s="1" t="n">
        <v>31257</v>
      </c>
      <c r="H51" s="1" t="n">
        <v>926740</v>
      </c>
      <c r="I51" s="3" t="s">
        <v>21</v>
      </c>
      <c r="J51" s="1" t="s">
        <v>22</v>
      </c>
      <c r="K51" s="1" t="s">
        <v>23</v>
      </c>
      <c r="L51" s="1" t="s">
        <v>84</v>
      </c>
      <c r="M51" s="1" t="s">
        <v>25</v>
      </c>
    </row>
    <row r="52" customFormat="false" ht="18.7" hidden="false" customHeight="true" outlineLevel="0" collapsed="false">
      <c r="A52" s="1" t="n">
        <v>51</v>
      </c>
      <c r="B52" s="1" t="s">
        <v>13</v>
      </c>
      <c r="C52" s="2" t="str">
        <f aca="false">HYPERLINK("https://mncourtfraud.com/file/27-CR-20-3107.pdf.ots","27-CR-20-3107.pdf.ots")</f>
        <v>27-CR-20-3107.pdf.ots</v>
      </c>
      <c r="D52" s="2" t="str">
        <f aca="false">HYPERLINK("https://mncourtfraud.com/file/27-CR-20-3107.pdf","27-CR-20-3107.pdf")</f>
        <v>27-CR-20-3107.pdf</v>
      </c>
      <c r="E52" s="1" t="n">
        <v>1</v>
      </c>
      <c r="F52" s="3" t="s">
        <v>115</v>
      </c>
      <c r="G52" s="1" t="n">
        <v>139940</v>
      </c>
      <c r="H52" s="1" t="n">
        <v>926748</v>
      </c>
      <c r="I52" s="3" t="s">
        <v>41</v>
      </c>
      <c r="J52" s="1" t="s">
        <v>42</v>
      </c>
      <c r="K52" s="1" t="s">
        <v>43</v>
      </c>
      <c r="L52" s="1" t="s">
        <v>116</v>
      </c>
      <c r="M52" s="1" t="s">
        <v>45</v>
      </c>
    </row>
    <row r="53" customFormat="false" ht="18.7" hidden="false" customHeight="true" outlineLevel="0" collapsed="false">
      <c r="A53" s="1" t="n">
        <v>52</v>
      </c>
      <c r="B53" s="1" t="s">
        <v>13</v>
      </c>
      <c r="C53" s="2" t="str">
        <f aca="false">HYPERLINK("https://mncourtfraud.com/file/27-CR-20-3570.html.ots","27-CR-20-3570.html.ots")</f>
        <v>27-CR-20-3570.html.ots</v>
      </c>
      <c r="D53" s="2" t="str">
        <f aca="false">HYPERLINK("https://mncourtfraud.com/file/27-CR-20-3570.html","27-CR-20-3570.html")</f>
        <v>27-CR-20-3570.html</v>
      </c>
      <c r="E53" s="1" t="n">
        <v>1</v>
      </c>
      <c r="F53" s="3" t="s">
        <v>117</v>
      </c>
      <c r="G53" s="1" t="n">
        <v>288406</v>
      </c>
      <c r="H53" s="1" t="n">
        <v>926748</v>
      </c>
      <c r="I53" s="3" t="s">
        <v>41</v>
      </c>
      <c r="J53" s="1" t="s">
        <v>42</v>
      </c>
      <c r="K53" s="1" t="s">
        <v>43</v>
      </c>
      <c r="L53" s="1" t="s">
        <v>118</v>
      </c>
      <c r="M53" s="1" t="s">
        <v>45</v>
      </c>
    </row>
    <row r="54" customFormat="false" ht="18.7" hidden="false" customHeight="true" outlineLevel="0" collapsed="false">
      <c r="A54" s="1" t="n">
        <v>53</v>
      </c>
      <c r="B54" s="1" t="s">
        <v>13</v>
      </c>
      <c r="C54" s="2" t="str">
        <f aca="false">HYPERLINK("https://mncourtfraud.com/file/27-CR-20-3570.json.ots","27-CR-20-3570.json.ots")</f>
        <v>27-CR-20-3570.json.ots</v>
      </c>
      <c r="D54" s="2" t="str">
        <f aca="false">HYPERLINK("https://mncourtfraud.com/file/27-CR-20-3570.json","27-CR-20-3570.json")</f>
        <v>27-CR-20-3570.json</v>
      </c>
      <c r="E54" s="1" t="n">
        <v>1</v>
      </c>
      <c r="F54" s="3" t="s">
        <v>119</v>
      </c>
      <c r="G54" s="1" t="n">
        <v>23006</v>
      </c>
      <c r="H54" s="1" t="n">
        <v>926803</v>
      </c>
      <c r="I54" s="3" t="s">
        <v>15</v>
      </c>
      <c r="J54" s="1" t="s">
        <v>16</v>
      </c>
      <c r="K54" s="1" t="s">
        <v>17</v>
      </c>
      <c r="L54" s="1" t="s">
        <v>24</v>
      </c>
      <c r="M54" s="1" t="s">
        <v>19</v>
      </c>
    </row>
    <row r="55" customFormat="false" ht="18.7" hidden="false" customHeight="true" outlineLevel="0" collapsed="false">
      <c r="A55" s="1" t="n">
        <v>54</v>
      </c>
      <c r="B55" s="1" t="s">
        <v>13</v>
      </c>
      <c r="C55" s="2" t="str">
        <f aca="false">HYPERLINK("https://mncourtfraud.com/file/27-CR-20-3570.pdf.ots","27-CR-20-3570.pdf.ots")</f>
        <v>27-CR-20-3570.pdf.ots</v>
      </c>
      <c r="D55" s="2" t="str">
        <f aca="false">HYPERLINK("https://mncourtfraud.com/file/27-CR-20-3570.pdf","27-CR-20-3570.pdf")</f>
        <v>27-CR-20-3570.pdf</v>
      </c>
      <c r="E55" s="1" t="n">
        <v>1</v>
      </c>
      <c r="F55" s="3" t="s">
        <v>120</v>
      </c>
      <c r="G55" s="1" t="n">
        <v>139770</v>
      </c>
      <c r="H55" s="1" t="n">
        <v>926736</v>
      </c>
      <c r="I55" s="3" t="s">
        <v>27</v>
      </c>
      <c r="J55" s="1" t="s">
        <v>28</v>
      </c>
      <c r="K55" s="1" t="s">
        <v>29</v>
      </c>
      <c r="L55" s="1" t="s">
        <v>121</v>
      </c>
      <c r="M55" s="1" t="s">
        <v>31</v>
      </c>
    </row>
    <row r="56" customFormat="false" ht="18.7" hidden="false" customHeight="true" outlineLevel="0" collapsed="false">
      <c r="A56" s="1" t="n">
        <v>55</v>
      </c>
      <c r="B56" s="1" t="s">
        <v>13</v>
      </c>
      <c r="C56" s="2" t="str">
        <f aca="false">HYPERLINK("https://mncourtfraud.com/file/27-CR-20-7679.html.ots","27-CR-20-7679.html.ots")</f>
        <v>27-CR-20-7679.html.ots</v>
      </c>
      <c r="D56" s="2" t="str">
        <f aca="false">HYPERLINK("https://mncourtfraud.com/file/27-CR-20-7679.html","27-CR-20-7679.html")</f>
        <v>27-CR-20-7679.html</v>
      </c>
      <c r="E56" s="1" t="n">
        <v>1</v>
      </c>
      <c r="F56" s="3" t="s">
        <v>122</v>
      </c>
      <c r="G56" s="1" t="n">
        <v>300069</v>
      </c>
      <c r="H56" s="1" t="n">
        <v>926740</v>
      </c>
      <c r="I56" s="3" t="s">
        <v>21</v>
      </c>
      <c r="J56" s="1" t="s">
        <v>22</v>
      </c>
      <c r="K56" s="1" t="s">
        <v>23</v>
      </c>
      <c r="L56" s="1" t="s">
        <v>123</v>
      </c>
      <c r="M56" s="1" t="s">
        <v>25</v>
      </c>
    </row>
    <row r="57" customFormat="false" ht="18.7" hidden="false" customHeight="true" outlineLevel="0" collapsed="false">
      <c r="A57" s="1" t="n">
        <v>56</v>
      </c>
      <c r="B57" s="1" t="s">
        <v>13</v>
      </c>
      <c r="C57" s="2" t="str">
        <f aca="false">HYPERLINK("https://mncourtfraud.com/file/27-CR-20-7679.json.ots","27-CR-20-7679.json.ots")</f>
        <v>27-CR-20-7679.json.ots</v>
      </c>
      <c r="D57" s="2" t="str">
        <f aca="false">HYPERLINK("https://mncourtfraud.com/file/27-CR-20-7679.json","27-CR-20-7679.json")</f>
        <v>27-CR-20-7679.json</v>
      </c>
      <c r="E57" s="1" t="n">
        <v>1</v>
      </c>
      <c r="F57" s="3" t="s">
        <v>124</v>
      </c>
      <c r="G57" s="1" t="n">
        <v>26473</v>
      </c>
      <c r="H57" s="1" t="n">
        <v>926740</v>
      </c>
      <c r="I57" s="3" t="s">
        <v>21</v>
      </c>
      <c r="J57" s="1" t="s">
        <v>22</v>
      </c>
      <c r="K57" s="1" t="s">
        <v>23</v>
      </c>
      <c r="L57" s="1" t="s">
        <v>24</v>
      </c>
      <c r="M57" s="1" t="s">
        <v>25</v>
      </c>
    </row>
    <row r="58" customFormat="false" ht="18.7" hidden="false" customHeight="true" outlineLevel="0" collapsed="false">
      <c r="A58" s="1" t="n">
        <v>57</v>
      </c>
      <c r="B58" s="1" t="s">
        <v>13</v>
      </c>
      <c r="C58" s="2" t="str">
        <f aca="false">HYPERLINK("https://mncourtfraud.com/file/27-CR-20-7679.pdf.ots","27-CR-20-7679.pdf.ots")</f>
        <v>27-CR-20-7679.pdf.ots</v>
      </c>
      <c r="D58" s="2" t="str">
        <f aca="false">HYPERLINK("https://mncourtfraud.com/file/27-CR-20-7679.pdf","27-CR-20-7679.pdf")</f>
        <v>27-CR-20-7679.pdf</v>
      </c>
      <c r="E58" s="1" t="n">
        <v>1</v>
      </c>
      <c r="F58" s="3" t="s">
        <v>125</v>
      </c>
      <c r="G58" s="1" t="n">
        <v>141477</v>
      </c>
      <c r="H58" s="1" t="n">
        <v>926740</v>
      </c>
      <c r="I58" s="3" t="s">
        <v>21</v>
      </c>
      <c r="J58" s="1" t="s">
        <v>22</v>
      </c>
      <c r="K58" s="1" t="s">
        <v>23</v>
      </c>
      <c r="L58" s="1" t="s">
        <v>126</v>
      </c>
      <c r="M58" s="1" t="s">
        <v>25</v>
      </c>
    </row>
    <row r="59" customFormat="false" ht="18.7" hidden="false" customHeight="true" outlineLevel="0" collapsed="false">
      <c r="A59" s="1" t="n">
        <v>58</v>
      </c>
      <c r="B59" s="1" t="s">
        <v>13</v>
      </c>
      <c r="C59" s="2" t="str">
        <f aca="false">HYPERLINK("https://mncourtfraud.com/file/27-CR-20-7894.html.ots","27-CR-20-7894.html.ots")</f>
        <v>27-CR-20-7894.html.ots</v>
      </c>
      <c r="D59" s="2" t="str">
        <f aca="false">HYPERLINK("https://mncourtfraud.com/file/27-CR-20-7894.html","27-CR-20-7894.html")</f>
        <v>27-CR-20-7894.html</v>
      </c>
      <c r="E59" s="1" t="n">
        <v>1</v>
      </c>
      <c r="F59" s="3" t="s">
        <v>127</v>
      </c>
      <c r="G59" s="1" t="n">
        <v>380191</v>
      </c>
      <c r="H59" s="1" t="n">
        <v>926740</v>
      </c>
      <c r="I59" s="3" t="s">
        <v>21</v>
      </c>
      <c r="J59" s="1" t="s">
        <v>22</v>
      </c>
      <c r="K59" s="1" t="s">
        <v>23</v>
      </c>
      <c r="L59" s="1" t="s">
        <v>128</v>
      </c>
      <c r="M59" s="1" t="s">
        <v>25</v>
      </c>
    </row>
    <row r="60" customFormat="false" ht="18.7" hidden="false" customHeight="true" outlineLevel="0" collapsed="false">
      <c r="A60" s="1" t="n">
        <v>59</v>
      </c>
      <c r="B60" s="1" t="s">
        <v>13</v>
      </c>
      <c r="C60" s="2" t="str">
        <f aca="false">HYPERLINK("https://mncourtfraud.com/file/27-CR-20-7894.json.ots","27-CR-20-7894.json.ots")</f>
        <v>27-CR-20-7894.json.ots</v>
      </c>
      <c r="D60" s="2" t="str">
        <f aca="false">HYPERLINK("https://mncourtfraud.com/file/27-CR-20-7894.json","27-CR-20-7894.json")</f>
        <v>27-CR-20-7894.json</v>
      </c>
      <c r="E60" s="1" t="n">
        <v>1</v>
      </c>
      <c r="F60" s="3" t="s">
        <v>129</v>
      </c>
      <c r="G60" s="1" t="n">
        <v>47180</v>
      </c>
      <c r="H60" s="1" t="n">
        <v>926803</v>
      </c>
      <c r="I60" s="3" t="s">
        <v>15</v>
      </c>
      <c r="J60" s="1" t="s">
        <v>16</v>
      </c>
      <c r="K60" s="1" t="s">
        <v>17</v>
      </c>
      <c r="L60" s="1" t="s">
        <v>24</v>
      </c>
      <c r="M60" s="1" t="s">
        <v>19</v>
      </c>
    </row>
    <row r="61" customFormat="false" ht="18.7" hidden="false" customHeight="true" outlineLevel="0" collapsed="false">
      <c r="A61" s="1" t="n">
        <v>60</v>
      </c>
      <c r="B61" s="1" t="s">
        <v>13</v>
      </c>
      <c r="C61" s="2" t="str">
        <f aca="false">HYPERLINK("https://mncourtfraud.com/file/27-CR-20-7894.pdf.ots","27-CR-20-7894.pdf.ots")</f>
        <v>27-CR-20-7894.pdf.ots</v>
      </c>
      <c r="D61" s="2" t="str">
        <f aca="false">HYPERLINK("https://mncourtfraud.com/file/27-CR-20-7894.pdf","27-CR-20-7894.pdf")</f>
        <v>27-CR-20-7894.pdf</v>
      </c>
      <c r="E61" s="1" t="n">
        <v>1</v>
      </c>
      <c r="F61" s="3" t="s">
        <v>130</v>
      </c>
      <c r="G61" s="1" t="n">
        <v>148425</v>
      </c>
      <c r="H61" s="1" t="n">
        <v>926803</v>
      </c>
      <c r="I61" s="3" t="s">
        <v>15</v>
      </c>
      <c r="J61" s="1" t="s">
        <v>16</v>
      </c>
      <c r="K61" s="1" t="s">
        <v>17</v>
      </c>
      <c r="L61" s="1" t="s">
        <v>131</v>
      </c>
      <c r="M61" s="1" t="s">
        <v>19</v>
      </c>
    </row>
    <row r="62" customFormat="false" ht="18.7" hidden="false" customHeight="true" outlineLevel="0" collapsed="false">
      <c r="A62" s="1" t="n">
        <v>61</v>
      </c>
      <c r="B62" s="1" t="s">
        <v>13</v>
      </c>
      <c r="C62" s="2" t="str">
        <f aca="false">HYPERLINK("https://mncourtfraud.com/file/27-CR-21-3432.html.ots","27-CR-21-3432.html.ots")</f>
        <v>27-CR-21-3432.html.ots</v>
      </c>
      <c r="D62" s="2" t="str">
        <f aca="false">HYPERLINK("https://mncourtfraud.com/file/27-CR-21-3432.html","27-CR-21-3432.html")</f>
        <v>27-CR-21-3432.html</v>
      </c>
      <c r="E62" s="1" t="n">
        <v>1</v>
      </c>
      <c r="F62" s="3" t="s">
        <v>132</v>
      </c>
      <c r="G62" s="1" t="n">
        <v>285162</v>
      </c>
      <c r="H62" s="1" t="n">
        <v>926748</v>
      </c>
      <c r="I62" s="3" t="s">
        <v>41</v>
      </c>
      <c r="J62" s="1" t="s">
        <v>42</v>
      </c>
      <c r="K62" s="1" t="s">
        <v>43</v>
      </c>
      <c r="L62" s="1" t="s">
        <v>133</v>
      </c>
      <c r="M62" s="1" t="s">
        <v>45</v>
      </c>
    </row>
    <row r="63" customFormat="false" ht="18.7" hidden="false" customHeight="true" outlineLevel="0" collapsed="false">
      <c r="A63" s="1" t="n">
        <v>62</v>
      </c>
      <c r="B63" s="1" t="s">
        <v>13</v>
      </c>
      <c r="C63" s="2" t="str">
        <f aca="false">HYPERLINK("https://mncourtfraud.com/file/27-CR-21-3432.json.ots","27-CR-21-3432.json.ots")</f>
        <v>27-CR-21-3432.json.ots</v>
      </c>
      <c r="D63" s="2" t="str">
        <f aca="false">HYPERLINK("https://mncourtfraud.com/file/27-CR-21-3432.json","27-CR-21-3432.json")</f>
        <v>27-CR-21-3432.json</v>
      </c>
      <c r="E63" s="1" t="n">
        <v>1</v>
      </c>
      <c r="F63" s="3" t="s">
        <v>134</v>
      </c>
      <c r="G63" s="1" t="n">
        <v>17583</v>
      </c>
      <c r="H63" s="1" t="n">
        <v>926740</v>
      </c>
      <c r="I63" s="3" t="s">
        <v>21</v>
      </c>
      <c r="J63" s="1" t="s">
        <v>22</v>
      </c>
      <c r="K63" s="1" t="s">
        <v>23</v>
      </c>
      <c r="L63" s="1" t="s">
        <v>24</v>
      </c>
      <c r="M63" s="1" t="s">
        <v>25</v>
      </c>
    </row>
    <row r="64" customFormat="false" ht="18.7" hidden="false" customHeight="true" outlineLevel="0" collapsed="false">
      <c r="A64" s="1" t="n">
        <v>63</v>
      </c>
      <c r="B64" s="1" t="s">
        <v>13</v>
      </c>
      <c r="C64" s="2" t="str">
        <f aca="false">HYPERLINK("https://mncourtfraud.com/file/27-CR-21-3432.pdf.ots","27-CR-21-3432.pdf.ots")</f>
        <v>27-CR-21-3432.pdf.ots</v>
      </c>
      <c r="D64" s="2" t="str">
        <f aca="false">HYPERLINK("https://mncourtfraud.com/file/27-CR-21-3432.pdf","27-CR-21-3432.pdf")</f>
        <v>27-CR-21-3432.pdf</v>
      </c>
      <c r="E64" s="1" t="n">
        <v>1</v>
      </c>
      <c r="F64" s="3" t="s">
        <v>135</v>
      </c>
      <c r="G64" s="1" t="n">
        <v>149162</v>
      </c>
      <c r="H64" s="1" t="n">
        <v>926803</v>
      </c>
      <c r="I64" s="3" t="s">
        <v>15</v>
      </c>
      <c r="J64" s="1" t="s">
        <v>16</v>
      </c>
      <c r="K64" s="1" t="s">
        <v>17</v>
      </c>
      <c r="L64" s="1" t="s">
        <v>136</v>
      </c>
      <c r="M64" s="1" t="s">
        <v>19</v>
      </c>
    </row>
    <row r="65" customFormat="false" ht="18.7" hidden="false" customHeight="true" outlineLevel="0" collapsed="false">
      <c r="A65" s="1" t="n">
        <v>64</v>
      </c>
      <c r="B65" s="1" t="s">
        <v>13</v>
      </c>
      <c r="C65" s="2" t="str">
        <f aca="false">HYPERLINK("https://mncourtfraud.com/file/27-CR-21-8343.html.ots","27-CR-21-8343.html.ots")</f>
        <v>27-CR-21-8343.html.ots</v>
      </c>
      <c r="D65" s="2" t="str">
        <f aca="false">HYPERLINK("https://mncourtfraud.com/file/27-CR-21-8343.html","27-CR-21-8343.html")</f>
        <v>27-CR-21-8343.html</v>
      </c>
      <c r="E65" s="1" t="n">
        <v>1</v>
      </c>
      <c r="F65" s="3" t="s">
        <v>137</v>
      </c>
      <c r="G65" s="1" t="n">
        <v>402249</v>
      </c>
      <c r="H65" s="1" t="n">
        <v>926740</v>
      </c>
      <c r="I65" s="3" t="s">
        <v>21</v>
      </c>
      <c r="J65" s="1" t="s">
        <v>22</v>
      </c>
      <c r="K65" s="1" t="s">
        <v>23</v>
      </c>
      <c r="L65" s="1" t="s">
        <v>138</v>
      </c>
      <c r="M65" s="1" t="s">
        <v>25</v>
      </c>
    </row>
    <row r="66" customFormat="false" ht="18.7" hidden="false" customHeight="true" outlineLevel="0" collapsed="false">
      <c r="A66" s="1" t="n">
        <v>65</v>
      </c>
      <c r="B66" s="1" t="s">
        <v>13</v>
      </c>
      <c r="C66" s="2" t="str">
        <f aca="false">HYPERLINK("https://mncourtfraud.com/file/27-CR-21-8343.json.ots","27-CR-21-8343.json.ots")</f>
        <v>27-CR-21-8343.json.ots</v>
      </c>
      <c r="D66" s="2" t="str">
        <f aca="false">HYPERLINK("https://mncourtfraud.com/file/27-CR-21-8343.json","27-CR-21-8343.json")</f>
        <v>27-CR-21-8343.json</v>
      </c>
      <c r="E66" s="1" t="n">
        <v>1</v>
      </c>
      <c r="F66" s="3" t="s">
        <v>139</v>
      </c>
      <c r="G66" s="1" t="n">
        <v>38572</v>
      </c>
      <c r="H66" s="1" t="n">
        <v>926803</v>
      </c>
      <c r="I66" s="3" t="s">
        <v>15</v>
      </c>
      <c r="J66" s="1" t="s">
        <v>16</v>
      </c>
      <c r="K66" s="1" t="s">
        <v>17</v>
      </c>
      <c r="L66" s="1" t="s">
        <v>84</v>
      </c>
      <c r="M66" s="1" t="s">
        <v>19</v>
      </c>
    </row>
    <row r="67" customFormat="false" ht="18.7" hidden="false" customHeight="true" outlineLevel="0" collapsed="false">
      <c r="A67" s="1" t="n">
        <v>66</v>
      </c>
      <c r="B67" s="1" t="s">
        <v>13</v>
      </c>
      <c r="C67" s="2" t="str">
        <f aca="false">HYPERLINK("https://mncourtfraud.com/file/27-CR-21-8343.pdf.ots","27-CR-21-8343.pdf.ots")</f>
        <v>27-CR-21-8343.pdf.ots</v>
      </c>
      <c r="D67" s="2" t="str">
        <f aca="false">HYPERLINK("https://mncourtfraud.com/file/27-CR-21-8343.pdf","27-CR-21-8343.pdf")</f>
        <v>27-CR-21-8343.pdf</v>
      </c>
      <c r="E67" s="1" t="n">
        <v>1</v>
      </c>
      <c r="F67" s="3" t="s">
        <v>140</v>
      </c>
      <c r="G67" s="1" t="n">
        <v>146197</v>
      </c>
      <c r="H67" s="1" t="n">
        <v>926740</v>
      </c>
      <c r="I67" s="3" t="s">
        <v>21</v>
      </c>
      <c r="J67" s="1" t="s">
        <v>22</v>
      </c>
      <c r="K67" s="1" t="s">
        <v>23</v>
      </c>
      <c r="L67" s="1" t="s">
        <v>141</v>
      </c>
      <c r="M67" s="1" t="s">
        <v>25</v>
      </c>
    </row>
    <row r="68" customFormat="false" ht="18.7" hidden="false" customHeight="true" outlineLevel="0" collapsed="false">
      <c r="A68" s="1" t="n">
        <v>67</v>
      </c>
      <c r="B68" s="1" t="s">
        <v>13</v>
      </c>
      <c r="C68" s="2" t="str">
        <f aca="false">HYPERLINK("https://mncourtfraud.com/file/27-CR-22-11874.html.ots","27-CR-22-11874.html.ots")</f>
        <v>27-CR-22-11874.html.ots</v>
      </c>
      <c r="D68" s="2" t="str">
        <f aca="false">HYPERLINK("https://mncourtfraud.com/file/27-CR-22-11874.html","27-CR-22-11874.html")</f>
        <v>27-CR-22-11874.html</v>
      </c>
      <c r="E68" s="1" t="n">
        <v>1</v>
      </c>
      <c r="F68" s="3" t="s">
        <v>142</v>
      </c>
      <c r="G68" s="1" t="n">
        <v>324806</v>
      </c>
      <c r="H68" s="1" t="n">
        <v>926740</v>
      </c>
      <c r="I68" s="3" t="s">
        <v>21</v>
      </c>
      <c r="J68" s="1" t="s">
        <v>22</v>
      </c>
      <c r="K68" s="1" t="s">
        <v>23</v>
      </c>
      <c r="L68" s="1" t="s">
        <v>143</v>
      </c>
      <c r="M68" s="1" t="s">
        <v>25</v>
      </c>
    </row>
    <row r="69" customFormat="false" ht="18.7" hidden="false" customHeight="true" outlineLevel="0" collapsed="false">
      <c r="A69" s="1" t="n">
        <v>68</v>
      </c>
      <c r="B69" s="1" t="s">
        <v>13</v>
      </c>
      <c r="C69" s="2" t="str">
        <f aca="false">HYPERLINK("https://mncourtfraud.com/file/27-CR-22-11874.json.ots","27-CR-22-11874.json.ots")</f>
        <v>27-CR-22-11874.json.ots</v>
      </c>
      <c r="D69" s="2" t="str">
        <f aca="false">HYPERLINK("https://mncourtfraud.com/file/27-CR-22-11874.json","27-CR-22-11874.json")</f>
        <v>27-CR-22-11874.json</v>
      </c>
      <c r="E69" s="1" t="n">
        <v>1</v>
      </c>
      <c r="F69" s="3" t="s">
        <v>144</v>
      </c>
      <c r="G69" s="1" t="n">
        <v>34043</v>
      </c>
      <c r="H69" s="1" t="n">
        <v>926740</v>
      </c>
      <c r="I69" s="3" t="s">
        <v>21</v>
      </c>
      <c r="J69" s="1" t="s">
        <v>22</v>
      </c>
      <c r="K69" s="1" t="s">
        <v>23</v>
      </c>
      <c r="L69" s="1" t="s">
        <v>24</v>
      </c>
      <c r="M69" s="1" t="s">
        <v>25</v>
      </c>
    </row>
    <row r="70" customFormat="false" ht="18.7" hidden="false" customHeight="true" outlineLevel="0" collapsed="false">
      <c r="A70" s="1" t="n">
        <v>69</v>
      </c>
      <c r="B70" s="1" t="s">
        <v>13</v>
      </c>
      <c r="C70" s="2" t="str">
        <f aca="false">HYPERLINK("https://mncourtfraud.com/file/27-CR-22-11874.pdf.ots","27-CR-22-11874.pdf.ots")</f>
        <v>27-CR-22-11874.pdf.ots</v>
      </c>
      <c r="D70" s="2" t="str">
        <f aca="false">HYPERLINK("https://mncourtfraud.com/file/27-CR-22-11874.pdf","27-CR-22-11874.pdf")</f>
        <v>27-CR-22-11874.pdf</v>
      </c>
      <c r="E70" s="1" t="n">
        <v>1</v>
      </c>
      <c r="F70" s="3" t="s">
        <v>145</v>
      </c>
      <c r="G70" s="1" t="n">
        <v>148849</v>
      </c>
      <c r="H70" s="1" t="n">
        <v>926748</v>
      </c>
      <c r="I70" s="3" t="s">
        <v>41</v>
      </c>
      <c r="J70" s="1" t="s">
        <v>42</v>
      </c>
      <c r="K70" s="1" t="s">
        <v>43</v>
      </c>
      <c r="L70" s="1" t="s">
        <v>146</v>
      </c>
      <c r="M70" s="1" t="s">
        <v>45</v>
      </c>
    </row>
    <row r="71" customFormat="false" ht="18.7" hidden="false" customHeight="true" outlineLevel="0" collapsed="false">
      <c r="A71" s="1" t="n">
        <v>70</v>
      </c>
      <c r="B71" s="1" t="s">
        <v>13</v>
      </c>
      <c r="C71" s="2" t="str">
        <f aca="false">HYPERLINK("https://mncourtfraud.com/file/27-CR-22-13531.html.ots","27-CR-22-13531.html.ots")</f>
        <v>27-CR-22-13531.html.ots</v>
      </c>
      <c r="D71" s="2" t="str">
        <f aca="false">HYPERLINK("https://mncourtfraud.com/file/27-CR-22-13531.html","27-CR-22-13531.html")</f>
        <v>27-CR-22-13531.html</v>
      </c>
      <c r="E71" s="1" t="n">
        <v>1</v>
      </c>
      <c r="F71" s="3" t="s">
        <v>147</v>
      </c>
      <c r="G71" s="1" t="n">
        <v>301292</v>
      </c>
      <c r="H71" s="1" t="n">
        <v>926740</v>
      </c>
      <c r="I71" s="3" t="s">
        <v>21</v>
      </c>
      <c r="J71" s="1" t="s">
        <v>22</v>
      </c>
      <c r="K71" s="1" t="s">
        <v>23</v>
      </c>
      <c r="L71" s="1" t="s">
        <v>148</v>
      </c>
      <c r="M71" s="1" t="s">
        <v>25</v>
      </c>
    </row>
    <row r="72" customFormat="false" ht="18.7" hidden="false" customHeight="true" outlineLevel="0" collapsed="false">
      <c r="A72" s="1" t="n">
        <v>71</v>
      </c>
      <c r="B72" s="1" t="s">
        <v>13</v>
      </c>
      <c r="C72" s="2" t="str">
        <f aca="false">HYPERLINK("https://mncourtfraud.com/file/27-CR-22-13531.json.ots","27-CR-22-13531.json.ots")</f>
        <v>27-CR-22-13531.json.ots</v>
      </c>
      <c r="D72" s="2" t="str">
        <f aca="false">HYPERLINK("https://mncourtfraud.com/file/27-CR-22-13531.json","27-CR-22-13531.json")</f>
        <v>27-CR-22-13531.json</v>
      </c>
      <c r="E72" s="1" t="n">
        <v>1</v>
      </c>
      <c r="F72" s="3" t="s">
        <v>149</v>
      </c>
      <c r="G72" s="1" t="n">
        <v>21073</v>
      </c>
      <c r="H72" s="1" t="n">
        <v>926803</v>
      </c>
      <c r="I72" s="3" t="s">
        <v>15</v>
      </c>
      <c r="J72" s="1" t="s">
        <v>16</v>
      </c>
      <c r="K72" s="1" t="s">
        <v>17</v>
      </c>
      <c r="L72" s="1" t="s">
        <v>24</v>
      </c>
      <c r="M72" s="1" t="s">
        <v>19</v>
      </c>
    </row>
    <row r="73" customFormat="false" ht="18.7" hidden="false" customHeight="true" outlineLevel="0" collapsed="false">
      <c r="A73" s="1" t="n">
        <v>72</v>
      </c>
      <c r="B73" s="1" t="s">
        <v>13</v>
      </c>
      <c r="C73" s="2" t="str">
        <f aca="false">HYPERLINK("https://mncourtfraud.com/file/27-CR-22-13531.pdf.ots","27-CR-22-13531.pdf.ots")</f>
        <v>27-CR-22-13531.pdf.ots</v>
      </c>
      <c r="D73" s="2" t="str">
        <f aca="false">HYPERLINK("https://mncourtfraud.com/file/27-CR-22-13531.pdf","27-CR-22-13531.pdf")</f>
        <v>27-CR-22-13531.pdf</v>
      </c>
      <c r="E73" s="1" t="n">
        <v>1</v>
      </c>
      <c r="F73" s="3" t="s">
        <v>150</v>
      </c>
      <c r="G73" s="1" t="n">
        <v>146828</v>
      </c>
      <c r="H73" s="1" t="n">
        <v>926748</v>
      </c>
      <c r="I73" s="3" t="s">
        <v>41</v>
      </c>
      <c r="J73" s="1" t="s">
        <v>42</v>
      </c>
      <c r="K73" s="1" t="s">
        <v>43</v>
      </c>
      <c r="L73" s="1" t="s">
        <v>151</v>
      </c>
      <c r="M73" s="1" t="s">
        <v>45</v>
      </c>
    </row>
    <row r="74" customFormat="false" ht="18.7" hidden="false" customHeight="true" outlineLevel="0" collapsed="false">
      <c r="A74" s="1" t="n">
        <v>73</v>
      </c>
      <c r="B74" s="1" t="s">
        <v>13</v>
      </c>
      <c r="C74" s="2" t="str">
        <f aca="false">HYPERLINK("https://mncourtfraud.com/file/27-CR-22-13619.html.ots","27-CR-22-13619.html.ots")</f>
        <v>27-CR-22-13619.html.ots</v>
      </c>
      <c r="D74" s="2" t="str">
        <f aca="false">HYPERLINK("https://mncourtfraud.com/file/27-CR-22-13619.html","27-CR-22-13619.html")</f>
        <v>27-CR-22-13619.html</v>
      </c>
      <c r="E74" s="1" t="n">
        <v>1</v>
      </c>
      <c r="F74" s="3" t="s">
        <v>152</v>
      </c>
      <c r="G74" s="1" t="n">
        <v>222211</v>
      </c>
      <c r="H74" s="1" t="n">
        <v>926803</v>
      </c>
      <c r="I74" s="3" t="s">
        <v>15</v>
      </c>
      <c r="J74" s="1" t="s">
        <v>16</v>
      </c>
      <c r="K74" s="1" t="s">
        <v>17</v>
      </c>
      <c r="L74" s="1" t="s">
        <v>153</v>
      </c>
      <c r="M74" s="1" t="s">
        <v>19</v>
      </c>
    </row>
    <row r="75" customFormat="false" ht="18.7" hidden="false" customHeight="true" outlineLevel="0" collapsed="false">
      <c r="A75" s="1" t="n">
        <v>74</v>
      </c>
      <c r="B75" s="1" t="s">
        <v>13</v>
      </c>
      <c r="C75" s="2" t="str">
        <f aca="false">HYPERLINK("https://mncourtfraud.com/file/27-CR-22-13619.json.ots","27-CR-22-13619.json.ots")</f>
        <v>27-CR-22-13619.json.ots</v>
      </c>
      <c r="D75" s="2" t="str">
        <f aca="false">HYPERLINK("https://mncourtfraud.com/file/27-CR-22-13619.json","27-CR-22-13619.json")</f>
        <v>27-CR-22-13619.json</v>
      </c>
      <c r="E75" s="1" t="n">
        <v>1</v>
      </c>
      <c r="F75" s="3" t="s">
        <v>154</v>
      </c>
      <c r="G75" s="1" t="n">
        <v>25638</v>
      </c>
      <c r="H75" s="1" t="n">
        <v>926740</v>
      </c>
      <c r="I75" s="3" t="s">
        <v>21</v>
      </c>
      <c r="J75" s="1" t="s">
        <v>22</v>
      </c>
      <c r="K75" s="1" t="s">
        <v>23</v>
      </c>
      <c r="L75" s="1" t="s">
        <v>24</v>
      </c>
      <c r="M75" s="1" t="s">
        <v>25</v>
      </c>
    </row>
    <row r="76" customFormat="false" ht="18.7" hidden="false" customHeight="true" outlineLevel="0" collapsed="false">
      <c r="A76" s="1" t="n">
        <v>75</v>
      </c>
      <c r="B76" s="1" t="s">
        <v>13</v>
      </c>
      <c r="C76" s="2" t="str">
        <f aca="false">HYPERLINK("https://mncourtfraud.com/file/27-CR-22-13619.pdf.ots","27-CR-22-13619.pdf.ots")</f>
        <v>27-CR-22-13619.pdf.ots</v>
      </c>
      <c r="D76" s="2" t="str">
        <f aca="false">HYPERLINK("https://mncourtfraud.com/file/27-CR-22-13619.pdf","27-CR-22-13619.pdf")</f>
        <v>27-CR-22-13619.pdf</v>
      </c>
      <c r="E76" s="1" t="n">
        <v>1</v>
      </c>
      <c r="F76" s="3" t="s">
        <v>155</v>
      </c>
      <c r="G76" s="1" t="n">
        <v>135802</v>
      </c>
      <c r="H76" s="1" t="n">
        <v>926736</v>
      </c>
      <c r="I76" s="3" t="s">
        <v>27</v>
      </c>
      <c r="J76" s="1" t="s">
        <v>28</v>
      </c>
      <c r="K76" s="1" t="s">
        <v>29</v>
      </c>
      <c r="L76" s="1" t="s">
        <v>156</v>
      </c>
      <c r="M76" s="1" t="s">
        <v>31</v>
      </c>
    </row>
    <row r="77" customFormat="false" ht="18.7" hidden="false" customHeight="true" outlineLevel="0" collapsed="false">
      <c r="A77" s="1" t="n">
        <v>76</v>
      </c>
      <c r="B77" s="1" t="s">
        <v>13</v>
      </c>
      <c r="C77" s="2" t="str">
        <f aca="false">HYPERLINK("https://mncourtfraud.com/file/27-CR-22-14778.html.ots","27-CR-22-14778.html.ots")</f>
        <v>27-CR-22-14778.html.ots</v>
      </c>
      <c r="D77" s="2" t="str">
        <f aca="false">HYPERLINK("https://mncourtfraud.com/file/27-CR-22-14778.html","27-CR-22-14778.html")</f>
        <v>27-CR-22-14778.html</v>
      </c>
      <c r="E77" s="1" t="n">
        <v>1</v>
      </c>
      <c r="F77" s="3" t="s">
        <v>157</v>
      </c>
      <c r="G77" s="1" t="n">
        <v>184573</v>
      </c>
      <c r="H77" s="1" t="n">
        <v>926803</v>
      </c>
      <c r="I77" s="3" t="s">
        <v>15</v>
      </c>
      <c r="J77" s="1" t="s">
        <v>16</v>
      </c>
      <c r="K77" s="1" t="s">
        <v>17</v>
      </c>
      <c r="L77" s="1" t="s">
        <v>158</v>
      </c>
      <c r="M77" s="1" t="s">
        <v>19</v>
      </c>
    </row>
    <row r="78" customFormat="false" ht="18.7" hidden="false" customHeight="true" outlineLevel="0" collapsed="false">
      <c r="A78" s="1" t="n">
        <v>77</v>
      </c>
      <c r="B78" s="1" t="s">
        <v>13</v>
      </c>
      <c r="C78" s="2" t="str">
        <f aca="false">HYPERLINK("https://mncourtfraud.com/file/27-CR-22-14778.json.ots","27-CR-22-14778.json.ots")</f>
        <v>27-CR-22-14778.json.ots</v>
      </c>
      <c r="D78" s="2" t="str">
        <f aca="false">HYPERLINK("https://mncourtfraud.com/file/27-CR-22-14778.json","27-CR-22-14778.json")</f>
        <v>27-CR-22-14778.json</v>
      </c>
      <c r="E78" s="1" t="n">
        <v>1</v>
      </c>
      <c r="F78" s="3" t="s">
        <v>159</v>
      </c>
      <c r="G78" s="1" t="n">
        <v>19466</v>
      </c>
      <c r="H78" s="1" t="n">
        <v>926748</v>
      </c>
      <c r="I78" s="3" t="s">
        <v>41</v>
      </c>
      <c r="J78" s="1" t="s">
        <v>42</v>
      </c>
      <c r="K78" s="1" t="s">
        <v>43</v>
      </c>
      <c r="L78" s="1" t="s">
        <v>24</v>
      </c>
      <c r="M78" s="1" t="s">
        <v>45</v>
      </c>
    </row>
    <row r="79" customFormat="false" ht="18.7" hidden="false" customHeight="true" outlineLevel="0" collapsed="false">
      <c r="A79" s="1" t="n">
        <v>78</v>
      </c>
      <c r="B79" s="1" t="s">
        <v>13</v>
      </c>
      <c r="C79" s="2" t="str">
        <f aca="false">HYPERLINK("https://mncourtfraud.com/file/27-CR-22-14778.pdf.ots","27-CR-22-14778.pdf.ots")</f>
        <v>27-CR-22-14778.pdf.ots</v>
      </c>
      <c r="D79" s="2" t="str">
        <f aca="false">HYPERLINK("https://mncourtfraud.com/file/27-CR-22-14778.pdf","27-CR-22-14778.pdf")</f>
        <v>27-CR-22-14778.pdf</v>
      </c>
      <c r="E79" s="1" t="n">
        <v>1</v>
      </c>
      <c r="F79" s="3" t="s">
        <v>160</v>
      </c>
      <c r="G79" s="1" t="n">
        <v>132019</v>
      </c>
      <c r="H79" s="1" t="n">
        <v>926748</v>
      </c>
      <c r="I79" s="3" t="s">
        <v>41</v>
      </c>
      <c r="J79" s="1" t="s">
        <v>42</v>
      </c>
      <c r="K79" s="1" t="s">
        <v>43</v>
      </c>
      <c r="L79" s="1" t="s">
        <v>161</v>
      </c>
      <c r="M79" s="1" t="s">
        <v>45</v>
      </c>
    </row>
    <row r="80" customFormat="false" ht="18.7" hidden="false" customHeight="true" outlineLevel="0" collapsed="false">
      <c r="A80" s="1" t="n">
        <v>79</v>
      </c>
      <c r="B80" s="1" t="s">
        <v>13</v>
      </c>
      <c r="C80" s="2" t="str">
        <f aca="false">HYPERLINK("https://mncourtfraud.com/file/27-CR-22-16724.html.ots","27-CR-22-16724.html.ots")</f>
        <v>27-CR-22-16724.html.ots</v>
      </c>
      <c r="D80" s="2" t="str">
        <f aca="false">HYPERLINK("https://mncourtfraud.com/file/27-CR-22-16724.html","27-CR-22-16724.html")</f>
        <v>27-CR-22-16724.html</v>
      </c>
      <c r="E80" s="1" t="n">
        <v>1</v>
      </c>
      <c r="F80" s="3" t="s">
        <v>162</v>
      </c>
      <c r="G80" s="1" t="n">
        <v>199410</v>
      </c>
      <c r="H80" s="1" t="n">
        <v>926748</v>
      </c>
      <c r="I80" s="3" t="s">
        <v>41</v>
      </c>
      <c r="J80" s="1" t="s">
        <v>42</v>
      </c>
      <c r="K80" s="1" t="s">
        <v>43</v>
      </c>
      <c r="L80" s="1" t="s">
        <v>163</v>
      </c>
      <c r="M80" s="1" t="s">
        <v>45</v>
      </c>
    </row>
    <row r="81" customFormat="false" ht="18.7" hidden="false" customHeight="true" outlineLevel="0" collapsed="false">
      <c r="A81" s="1" t="n">
        <v>80</v>
      </c>
      <c r="B81" s="1" t="s">
        <v>13</v>
      </c>
      <c r="C81" s="2" t="str">
        <f aca="false">HYPERLINK("https://mncourtfraud.com/file/27-CR-22-16724.json.ots","27-CR-22-16724.json.ots")</f>
        <v>27-CR-22-16724.json.ots</v>
      </c>
      <c r="D81" s="2" t="str">
        <f aca="false">HYPERLINK("https://mncourtfraud.com/file/27-CR-22-16724.json","27-CR-22-16724.json")</f>
        <v>27-CR-22-16724.json</v>
      </c>
      <c r="E81" s="1" t="n">
        <v>1</v>
      </c>
      <c r="F81" s="3" t="s">
        <v>164</v>
      </c>
      <c r="G81" s="1" t="n">
        <v>14564</v>
      </c>
      <c r="H81" s="1" t="n">
        <v>926740</v>
      </c>
      <c r="I81" s="3" t="s">
        <v>21</v>
      </c>
      <c r="J81" s="1" t="s">
        <v>22</v>
      </c>
      <c r="K81" s="1" t="s">
        <v>23</v>
      </c>
      <c r="L81" s="1" t="s">
        <v>24</v>
      </c>
      <c r="M81" s="1" t="s">
        <v>25</v>
      </c>
    </row>
    <row r="82" customFormat="false" ht="18.7" hidden="false" customHeight="true" outlineLevel="0" collapsed="false">
      <c r="A82" s="1" t="n">
        <v>81</v>
      </c>
      <c r="B82" s="1" t="s">
        <v>13</v>
      </c>
      <c r="C82" s="2" t="str">
        <f aca="false">HYPERLINK("https://mncourtfraud.com/file/27-CR-22-16724.pdf.ots","27-CR-22-16724.pdf.ots")</f>
        <v>27-CR-22-16724.pdf.ots</v>
      </c>
      <c r="D82" s="2" t="str">
        <f aca="false">HYPERLINK("https://mncourtfraud.com/file/27-CR-22-16724.pdf","27-CR-22-16724.pdf")</f>
        <v>27-CR-22-16724.pdf</v>
      </c>
      <c r="E82" s="1" t="n">
        <v>1</v>
      </c>
      <c r="F82" s="3" t="s">
        <v>165</v>
      </c>
      <c r="G82" s="1" t="n">
        <v>131660</v>
      </c>
      <c r="H82" s="1" t="n">
        <v>926803</v>
      </c>
      <c r="I82" s="3" t="s">
        <v>15</v>
      </c>
      <c r="J82" s="1" t="s">
        <v>16</v>
      </c>
      <c r="K82" s="1" t="s">
        <v>17</v>
      </c>
      <c r="L82" s="1" t="s">
        <v>166</v>
      </c>
      <c r="M82" s="1" t="s">
        <v>19</v>
      </c>
    </row>
    <row r="83" customFormat="false" ht="18.7" hidden="false" customHeight="true" outlineLevel="0" collapsed="false">
      <c r="A83" s="1" t="n">
        <v>82</v>
      </c>
      <c r="B83" s="1" t="s">
        <v>13</v>
      </c>
      <c r="C83" s="2" t="str">
        <f aca="false">HYPERLINK("https://mncourtfraud.com/file/27-CR-22-18850.html.ots","27-CR-22-18850.html.ots")</f>
        <v>27-CR-22-18850.html.ots</v>
      </c>
      <c r="D83" s="2" t="str">
        <f aca="false">HYPERLINK("https://mncourtfraud.com/file/27-CR-22-18850.html","27-CR-22-18850.html")</f>
        <v>27-CR-22-18850.html</v>
      </c>
      <c r="E83" s="1" t="n">
        <v>1</v>
      </c>
      <c r="F83" s="3" t="s">
        <v>167</v>
      </c>
      <c r="G83" s="1" t="n">
        <v>191195</v>
      </c>
      <c r="H83" s="1" t="n">
        <v>926803</v>
      </c>
      <c r="I83" s="3" t="s">
        <v>15</v>
      </c>
      <c r="J83" s="1" t="s">
        <v>16</v>
      </c>
      <c r="K83" s="1" t="s">
        <v>17</v>
      </c>
      <c r="L83" s="1" t="s">
        <v>168</v>
      </c>
      <c r="M83" s="1" t="s">
        <v>19</v>
      </c>
    </row>
    <row r="84" customFormat="false" ht="18.7" hidden="false" customHeight="true" outlineLevel="0" collapsed="false">
      <c r="A84" s="1" t="n">
        <v>83</v>
      </c>
      <c r="B84" s="1" t="s">
        <v>13</v>
      </c>
      <c r="C84" s="2" t="str">
        <f aca="false">HYPERLINK("https://mncourtfraud.com/file/27-CR-22-18850.json.ots","27-CR-22-18850.json.ots")</f>
        <v>27-CR-22-18850.json.ots</v>
      </c>
      <c r="D84" s="2" t="str">
        <f aca="false">HYPERLINK("https://mncourtfraud.com/file/27-CR-22-18850.json","27-CR-22-18850.json")</f>
        <v>27-CR-22-18850.json</v>
      </c>
      <c r="E84" s="1" t="n">
        <v>1</v>
      </c>
      <c r="F84" s="3" t="s">
        <v>169</v>
      </c>
      <c r="G84" s="1" t="n">
        <v>14225</v>
      </c>
      <c r="H84" s="1" t="n">
        <v>926748</v>
      </c>
      <c r="I84" s="3" t="s">
        <v>41</v>
      </c>
      <c r="J84" s="1" t="s">
        <v>42</v>
      </c>
      <c r="K84" s="1" t="s">
        <v>43</v>
      </c>
      <c r="L84" s="1" t="s">
        <v>84</v>
      </c>
      <c r="M84" s="1" t="s">
        <v>45</v>
      </c>
    </row>
    <row r="85" customFormat="false" ht="18.7" hidden="false" customHeight="true" outlineLevel="0" collapsed="false">
      <c r="A85" s="1" t="n">
        <v>84</v>
      </c>
      <c r="B85" s="1" t="s">
        <v>13</v>
      </c>
      <c r="C85" s="2" t="str">
        <f aca="false">HYPERLINK("https://mncourtfraud.com/file/27-CR-22-18850.pdf.ots","27-CR-22-18850.pdf.ots")</f>
        <v>27-CR-22-18850.pdf.ots</v>
      </c>
      <c r="D85" s="2" t="str">
        <f aca="false">HYPERLINK("https://mncourtfraud.com/file/27-CR-22-18850.pdf","27-CR-22-18850.pdf")</f>
        <v>27-CR-22-18850.pdf</v>
      </c>
      <c r="E85" s="1" t="n">
        <v>1</v>
      </c>
      <c r="F85" s="3" t="s">
        <v>170</v>
      </c>
      <c r="G85" s="1" t="n">
        <v>133437</v>
      </c>
      <c r="H85" s="1" t="n">
        <v>926803</v>
      </c>
      <c r="I85" s="3" t="s">
        <v>15</v>
      </c>
      <c r="J85" s="1" t="s">
        <v>16</v>
      </c>
      <c r="K85" s="1" t="s">
        <v>17</v>
      </c>
      <c r="L85" s="1" t="s">
        <v>171</v>
      </c>
      <c r="M85" s="1" t="s">
        <v>19</v>
      </c>
    </row>
    <row r="86" customFormat="false" ht="18.7" hidden="false" customHeight="true" outlineLevel="0" collapsed="false">
      <c r="A86" s="1" t="n">
        <v>85</v>
      </c>
      <c r="B86" s="1" t="s">
        <v>13</v>
      </c>
      <c r="C86" s="2" t="str">
        <f aca="false">HYPERLINK("https://mncourtfraud.com/file/27-CR-22-20855.html.ots","27-CR-22-20855.html.ots")</f>
        <v>27-CR-22-20855.html.ots</v>
      </c>
      <c r="D86" s="2" t="str">
        <f aca="false">HYPERLINK("https://mncourtfraud.com/file/27-CR-22-20855.html","27-CR-22-20855.html")</f>
        <v>27-CR-22-20855.html</v>
      </c>
      <c r="E86" s="1" t="n">
        <v>1</v>
      </c>
      <c r="F86" s="3" t="s">
        <v>172</v>
      </c>
      <c r="G86" s="1" t="n">
        <v>215078</v>
      </c>
      <c r="H86" s="1" t="n">
        <v>926740</v>
      </c>
      <c r="I86" s="3" t="s">
        <v>21</v>
      </c>
      <c r="J86" s="1" t="s">
        <v>22</v>
      </c>
      <c r="K86" s="1" t="s">
        <v>23</v>
      </c>
      <c r="L86" s="1" t="s">
        <v>173</v>
      </c>
      <c r="M86" s="1" t="s">
        <v>25</v>
      </c>
    </row>
    <row r="87" customFormat="false" ht="18.7" hidden="false" customHeight="true" outlineLevel="0" collapsed="false">
      <c r="A87" s="1" t="n">
        <v>86</v>
      </c>
      <c r="B87" s="1" t="s">
        <v>13</v>
      </c>
      <c r="C87" s="2" t="str">
        <f aca="false">HYPERLINK("https://mncourtfraud.com/file/27-CR-22-20855.json.ots","27-CR-22-20855.json.ots")</f>
        <v>27-CR-22-20855.json.ots</v>
      </c>
      <c r="D87" s="2" t="str">
        <f aca="false">HYPERLINK("https://mncourtfraud.com/file/27-CR-22-20855.json","27-CR-22-20855.json")</f>
        <v>27-CR-22-20855.json</v>
      </c>
      <c r="E87" s="1" t="n">
        <v>1</v>
      </c>
      <c r="F87" s="3" t="s">
        <v>174</v>
      </c>
      <c r="G87" s="1" t="n">
        <v>16057</v>
      </c>
      <c r="H87" s="1" t="n">
        <v>926740</v>
      </c>
      <c r="I87" s="3" t="s">
        <v>21</v>
      </c>
      <c r="J87" s="1" t="s">
        <v>22</v>
      </c>
      <c r="K87" s="1" t="s">
        <v>23</v>
      </c>
      <c r="L87" s="1" t="s">
        <v>24</v>
      </c>
      <c r="M87" s="1" t="s">
        <v>25</v>
      </c>
    </row>
    <row r="88" customFormat="false" ht="18.7" hidden="false" customHeight="true" outlineLevel="0" collapsed="false">
      <c r="A88" s="1" t="n">
        <v>87</v>
      </c>
      <c r="B88" s="1" t="s">
        <v>13</v>
      </c>
      <c r="C88" s="2" t="str">
        <f aca="false">HYPERLINK("https://mncourtfraud.com/file/27-CR-22-20855.pdf.ots","27-CR-22-20855.pdf.ots")</f>
        <v>27-CR-22-20855.pdf.ots</v>
      </c>
      <c r="D88" s="2" t="str">
        <f aca="false">HYPERLINK("https://mncourtfraud.com/file/27-CR-22-20855.pdf","27-CR-22-20855.pdf")</f>
        <v>27-CR-22-20855.pdf</v>
      </c>
      <c r="E88" s="1" t="n">
        <v>1</v>
      </c>
      <c r="F88" s="3" t="s">
        <v>175</v>
      </c>
      <c r="G88" s="1" t="n">
        <v>134024</v>
      </c>
      <c r="H88" s="1" t="n">
        <v>926803</v>
      </c>
      <c r="I88" s="3" t="s">
        <v>15</v>
      </c>
      <c r="J88" s="1" t="s">
        <v>16</v>
      </c>
      <c r="K88" s="1" t="s">
        <v>17</v>
      </c>
      <c r="L88" s="1" t="s">
        <v>176</v>
      </c>
      <c r="M88" s="1" t="s">
        <v>19</v>
      </c>
    </row>
    <row r="89" customFormat="false" ht="18.7" hidden="false" customHeight="true" outlineLevel="0" collapsed="false">
      <c r="A89" s="1" t="n">
        <v>88</v>
      </c>
      <c r="B89" s="1" t="s">
        <v>13</v>
      </c>
      <c r="C89" s="2" t="str">
        <f aca="false">HYPERLINK("https://mncourtfraud.com/file/27-CR-22-22515.html.ots","27-CR-22-22515.html.ots")</f>
        <v>27-CR-22-22515.html.ots</v>
      </c>
      <c r="D89" s="2" t="str">
        <f aca="false">HYPERLINK("https://mncourtfraud.com/file/27-CR-22-22515.html","27-CR-22-22515.html")</f>
        <v>27-CR-22-22515.html</v>
      </c>
      <c r="E89" s="1" t="n">
        <v>1</v>
      </c>
      <c r="F89" s="3" t="s">
        <v>177</v>
      </c>
      <c r="G89" s="1" t="n">
        <v>162009</v>
      </c>
      <c r="H89" s="1" t="n">
        <v>926740</v>
      </c>
      <c r="I89" s="3" t="s">
        <v>21</v>
      </c>
      <c r="J89" s="1" t="s">
        <v>22</v>
      </c>
      <c r="K89" s="1" t="s">
        <v>23</v>
      </c>
      <c r="L89" s="1" t="s">
        <v>178</v>
      </c>
      <c r="M89" s="1" t="s">
        <v>25</v>
      </c>
    </row>
    <row r="90" customFormat="false" ht="18.7" hidden="false" customHeight="true" outlineLevel="0" collapsed="false">
      <c r="A90" s="1" t="n">
        <v>89</v>
      </c>
      <c r="B90" s="1" t="s">
        <v>13</v>
      </c>
      <c r="C90" s="2" t="str">
        <f aca="false">HYPERLINK("https://mncourtfraud.com/file/27-CR-22-22515.json.ots","27-CR-22-22515.json.ots")</f>
        <v>27-CR-22-22515.json.ots</v>
      </c>
      <c r="D90" s="2" t="str">
        <f aca="false">HYPERLINK("https://mncourtfraud.com/file/27-CR-22-22515.json","27-CR-22-22515.json")</f>
        <v>27-CR-22-22515.json</v>
      </c>
      <c r="E90" s="1" t="n">
        <v>1</v>
      </c>
      <c r="F90" s="3" t="s">
        <v>179</v>
      </c>
      <c r="G90" s="1" t="n">
        <v>17456</v>
      </c>
      <c r="H90" s="1" t="n">
        <v>926803</v>
      </c>
      <c r="I90" s="3" t="s">
        <v>15</v>
      </c>
      <c r="J90" s="1" t="s">
        <v>16</v>
      </c>
      <c r="K90" s="1" t="s">
        <v>17</v>
      </c>
      <c r="L90" s="1" t="s">
        <v>24</v>
      </c>
      <c r="M90" s="1" t="s">
        <v>19</v>
      </c>
    </row>
    <row r="91" customFormat="false" ht="18.7" hidden="false" customHeight="true" outlineLevel="0" collapsed="false">
      <c r="A91" s="1" t="n">
        <v>90</v>
      </c>
      <c r="B91" s="1" t="s">
        <v>13</v>
      </c>
      <c r="C91" s="2" t="str">
        <f aca="false">HYPERLINK("https://mncourtfraud.com/file/27-CR-22-22515.pdf.ots","27-CR-22-22515.pdf.ots")</f>
        <v>27-CR-22-22515.pdf.ots</v>
      </c>
      <c r="D91" s="2" t="str">
        <f aca="false">HYPERLINK("https://mncourtfraud.com/file/27-CR-22-22515.pdf","27-CR-22-22515.pdf")</f>
        <v>27-CR-22-22515.pdf</v>
      </c>
      <c r="E91" s="1" t="n">
        <v>1</v>
      </c>
      <c r="F91" s="3" t="s">
        <v>180</v>
      </c>
      <c r="G91" s="1" t="n">
        <v>127897</v>
      </c>
      <c r="H91" s="1" t="n">
        <v>926740</v>
      </c>
      <c r="I91" s="3" t="s">
        <v>21</v>
      </c>
      <c r="J91" s="1" t="s">
        <v>22</v>
      </c>
      <c r="K91" s="1" t="s">
        <v>23</v>
      </c>
      <c r="L91" s="1" t="s">
        <v>181</v>
      </c>
      <c r="M91" s="1" t="s">
        <v>25</v>
      </c>
    </row>
    <row r="92" customFormat="false" ht="18.7" hidden="false" customHeight="true" outlineLevel="0" collapsed="false">
      <c r="A92" s="1" t="n">
        <v>91</v>
      </c>
      <c r="B92" s="1" t="s">
        <v>13</v>
      </c>
      <c r="C92" s="2" t="str">
        <f aca="false">HYPERLINK("https://mncourtfraud.com/file/27-CR-22-24340.html.ots","27-CR-22-24340.html.ots")</f>
        <v>27-CR-22-24340.html.ots</v>
      </c>
      <c r="D92" s="2" t="str">
        <f aca="false">HYPERLINK("https://mncourtfraud.com/file/27-CR-22-24340.html","27-CR-22-24340.html")</f>
        <v>27-CR-22-24340.html</v>
      </c>
      <c r="E92" s="1" t="n">
        <v>1</v>
      </c>
      <c r="F92" s="3" t="s">
        <v>182</v>
      </c>
      <c r="G92" s="1" t="n">
        <v>317462</v>
      </c>
      <c r="H92" s="1" t="n">
        <v>926748</v>
      </c>
      <c r="I92" s="3" t="s">
        <v>41</v>
      </c>
      <c r="J92" s="1" t="s">
        <v>42</v>
      </c>
      <c r="K92" s="1" t="s">
        <v>43</v>
      </c>
      <c r="L92" s="1" t="s">
        <v>183</v>
      </c>
      <c r="M92" s="1" t="s">
        <v>45</v>
      </c>
    </row>
    <row r="93" customFormat="false" ht="18.7" hidden="false" customHeight="true" outlineLevel="0" collapsed="false">
      <c r="A93" s="1" t="n">
        <v>92</v>
      </c>
      <c r="B93" s="1" t="s">
        <v>13</v>
      </c>
      <c r="C93" s="2" t="str">
        <f aca="false">HYPERLINK("https://mncourtfraud.com/file/27-CR-22-24340.json.ots","27-CR-22-24340.json.ots")</f>
        <v>27-CR-22-24340.json.ots</v>
      </c>
      <c r="D93" s="2" t="str">
        <f aca="false">HYPERLINK("https://mncourtfraud.com/file/27-CR-22-24340.json","27-CR-22-24340.json")</f>
        <v>27-CR-22-24340.json</v>
      </c>
      <c r="E93" s="1" t="n">
        <v>1</v>
      </c>
      <c r="F93" s="3" t="s">
        <v>184</v>
      </c>
      <c r="G93" s="1" t="n">
        <v>27931</v>
      </c>
      <c r="H93" s="1" t="n">
        <v>926740</v>
      </c>
      <c r="I93" s="3" t="s">
        <v>21</v>
      </c>
      <c r="J93" s="1" t="s">
        <v>22</v>
      </c>
      <c r="K93" s="1" t="s">
        <v>23</v>
      </c>
      <c r="L93" s="1" t="s">
        <v>24</v>
      </c>
      <c r="M93" s="1" t="s">
        <v>25</v>
      </c>
    </row>
    <row r="94" customFormat="false" ht="18.7" hidden="false" customHeight="true" outlineLevel="0" collapsed="false">
      <c r="A94" s="1" t="n">
        <v>93</v>
      </c>
      <c r="B94" s="1" t="s">
        <v>13</v>
      </c>
      <c r="C94" s="2" t="str">
        <f aca="false">HYPERLINK("https://mncourtfraud.com/file/27-CR-22-24340.pdf.ots","27-CR-22-24340.pdf.ots")</f>
        <v>27-CR-22-24340.pdf.ots</v>
      </c>
      <c r="D94" s="2" t="str">
        <f aca="false">HYPERLINK("https://mncourtfraud.com/file/27-CR-22-24340.pdf","27-CR-22-24340.pdf")</f>
        <v>27-CR-22-24340.pdf</v>
      </c>
      <c r="E94" s="1" t="n">
        <v>1</v>
      </c>
      <c r="F94" s="3" t="s">
        <v>185</v>
      </c>
      <c r="G94" s="1" t="n">
        <v>142949</v>
      </c>
      <c r="H94" s="1" t="n">
        <v>926740</v>
      </c>
      <c r="I94" s="3" t="s">
        <v>21</v>
      </c>
      <c r="J94" s="1" t="s">
        <v>22</v>
      </c>
      <c r="K94" s="1" t="s">
        <v>23</v>
      </c>
      <c r="L94" s="1" t="s">
        <v>186</v>
      </c>
      <c r="M94" s="1" t="s">
        <v>25</v>
      </c>
    </row>
    <row r="95" customFormat="false" ht="18.7" hidden="false" customHeight="true" outlineLevel="0" collapsed="false">
      <c r="A95" s="1" t="n">
        <v>94</v>
      </c>
      <c r="B95" s="1" t="s">
        <v>13</v>
      </c>
      <c r="C95" s="2" t="str">
        <f aca="false">HYPERLINK("https://mncourtfraud.com/file/27-CR-22-25420.html.ots","27-CR-22-25420.html.ots")</f>
        <v>27-CR-22-25420.html.ots</v>
      </c>
      <c r="D95" s="2" t="str">
        <f aca="false">HYPERLINK("https://mncourtfraud.com/file/27-CR-22-25420.html","27-CR-22-25420.html")</f>
        <v>27-CR-22-25420.html</v>
      </c>
      <c r="E95" s="1" t="n">
        <v>1</v>
      </c>
      <c r="F95" s="3" t="s">
        <v>187</v>
      </c>
      <c r="G95" s="1" t="n">
        <v>173239</v>
      </c>
      <c r="H95" s="1" t="n">
        <v>926740</v>
      </c>
      <c r="I95" s="3" t="s">
        <v>21</v>
      </c>
      <c r="J95" s="1" t="s">
        <v>22</v>
      </c>
      <c r="K95" s="1" t="s">
        <v>23</v>
      </c>
      <c r="L95" s="1" t="s">
        <v>188</v>
      </c>
      <c r="M95" s="1" t="s">
        <v>25</v>
      </c>
    </row>
    <row r="96" customFormat="false" ht="18.7" hidden="false" customHeight="true" outlineLevel="0" collapsed="false">
      <c r="A96" s="1" t="n">
        <v>95</v>
      </c>
      <c r="B96" s="1" t="s">
        <v>13</v>
      </c>
      <c r="C96" s="2" t="str">
        <f aca="false">HYPERLINK("https://mncourtfraud.com/file/27-CR-22-25420.json.ots","27-CR-22-25420.json.ots")</f>
        <v>27-CR-22-25420.json.ots</v>
      </c>
      <c r="D96" s="2" t="str">
        <f aca="false">HYPERLINK("https://mncourtfraud.com/file/27-CR-22-25420.json","27-CR-22-25420.json")</f>
        <v>27-CR-22-25420.json</v>
      </c>
      <c r="E96" s="1" t="n">
        <v>1</v>
      </c>
      <c r="F96" s="3" t="s">
        <v>189</v>
      </c>
      <c r="G96" s="1" t="n">
        <v>20559</v>
      </c>
      <c r="H96" s="1" t="n">
        <v>926803</v>
      </c>
      <c r="I96" s="3" t="s">
        <v>15</v>
      </c>
      <c r="J96" s="1" t="s">
        <v>16</v>
      </c>
      <c r="K96" s="1" t="s">
        <v>17</v>
      </c>
      <c r="L96" s="1" t="s">
        <v>24</v>
      </c>
      <c r="M96" s="1" t="s">
        <v>19</v>
      </c>
    </row>
    <row r="97" customFormat="false" ht="18.7" hidden="false" customHeight="true" outlineLevel="0" collapsed="false">
      <c r="A97" s="1" t="n">
        <v>96</v>
      </c>
      <c r="B97" s="1" t="s">
        <v>13</v>
      </c>
      <c r="C97" s="2" t="str">
        <f aca="false">HYPERLINK("https://mncourtfraud.com/file/27-CR-22-25420.pdf.ots","27-CR-22-25420.pdf.ots")</f>
        <v>27-CR-22-25420.pdf.ots</v>
      </c>
      <c r="D97" s="2" t="str">
        <f aca="false">HYPERLINK("https://mncourtfraud.com/file/27-CR-22-25420.pdf","27-CR-22-25420.pdf")</f>
        <v>27-CR-22-25420.pdf</v>
      </c>
      <c r="E97" s="1" t="n">
        <v>1</v>
      </c>
      <c r="F97" s="3" t="s">
        <v>190</v>
      </c>
      <c r="G97" s="1" t="n">
        <v>126557</v>
      </c>
      <c r="H97" s="1" t="n">
        <v>926748</v>
      </c>
      <c r="I97" s="3" t="s">
        <v>41</v>
      </c>
      <c r="J97" s="1" t="s">
        <v>42</v>
      </c>
      <c r="K97" s="1" t="s">
        <v>43</v>
      </c>
      <c r="L97" s="1" t="s">
        <v>191</v>
      </c>
      <c r="M97" s="1" t="s">
        <v>45</v>
      </c>
    </row>
    <row r="98" customFormat="false" ht="18.7" hidden="false" customHeight="true" outlineLevel="0" collapsed="false">
      <c r="A98" s="1" t="n">
        <v>97</v>
      </c>
      <c r="B98" s="1" t="s">
        <v>13</v>
      </c>
      <c r="C98" s="2" t="str">
        <f aca="false">HYPERLINK("https://mncourtfraud.com/file/27-CR-22-25863.html.ots","27-CR-22-25863.html.ots")</f>
        <v>27-CR-22-25863.html.ots</v>
      </c>
      <c r="D98" s="2" t="str">
        <f aca="false">HYPERLINK("https://mncourtfraud.com/file/27-CR-22-25863.html","27-CR-22-25863.html")</f>
        <v>27-CR-22-25863.html</v>
      </c>
      <c r="E98" s="1" t="n">
        <v>1</v>
      </c>
      <c r="F98" s="3" t="s">
        <v>192</v>
      </c>
      <c r="G98" s="1" t="n">
        <v>165119</v>
      </c>
      <c r="H98" s="1" t="n">
        <v>926740</v>
      </c>
      <c r="I98" s="3" t="s">
        <v>21</v>
      </c>
      <c r="J98" s="1" t="s">
        <v>22</v>
      </c>
      <c r="K98" s="1" t="s">
        <v>23</v>
      </c>
      <c r="L98" s="1" t="s">
        <v>193</v>
      </c>
      <c r="M98" s="1" t="s">
        <v>25</v>
      </c>
    </row>
    <row r="99" customFormat="false" ht="18.7" hidden="false" customHeight="true" outlineLevel="0" collapsed="false">
      <c r="A99" s="1" t="n">
        <v>98</v>
      </c>
      <c r="B99" s="1" t="s">
        <v>13</v>
      </c>
      <c r="C99" s="2" t="str">
        <f aca="false">HYPERLINK("https://mncourtfraud.com/file/27-CR-22-25863.json.ots","27-CR-22-25863.json.ots")</f>
        <v>27-CR-22-25863.json.ots</v>
      </c>
      <c r="D99" s="2" t="str">
        <f aca="false">HYPERLINK("https://mncourtfraud.com/file/27-CR-22-25863.json","27-CR-22-25863.json")</f>
        <v>27-CR-22-25863.json</v>
      </c>
      <c r="E99" s="1" t="n">
        <v>1</v>
      </c>
      <c r="F99" s="3" t="s">
        <v>194</v>
      </c>
      <c r="G99" s="1" t="n">
        <v>15193</v>
      </c>
      <c r="H99" s="1" t="n">
        <v>926803</v>
      </c>
      <c r="I99" s="3" t="s">
        <v>15</v>
      </c>
      <c r="J99" s="1" t="s">
        <v>16</v>
      </c>
      <c r="K99" s="1" t="s">
        <v>17</v>
      </c>
      <c r="L99" s="1" t="s">
        <v>24</v>
      </c>
      <c r="M99" s="1" t="s">
        <v>19</v>
      </c>
    </row>
    <row r="100" customFormat="false" ht="18.7" hidden="false" customHeight="true" outlineLevel="0" collapsed="false">
      <c r="A100" s="1" t="n">
        <v>99</v>
      </c>
      <c r="B100" s="1" t="s">
        <v>13</v>
      </c>
      <c r="C100" s="2" t="str">
        <f aca="false">HYPERLINK("https://mncourtfraud.com/file/27-CR-22-25863.pdf.ots","27-CR-22-25863.pdf.ots")</f>
        <v>27-CR-22-25863.pdf.ots</v>
      </c>
      <c r="D100" s="2" t="str">
        <f aca="false">HYPERLINK("https://mncourtfraud.com/file/27-CR-22-25863.pdf","27-CR-22-25863.pdf")</f>
        <v>27-CR-22-25863.pdf</v>
      </c>
      <c r="E100" s="1" t="n">
        <v>1</v>
      </c>
      <c r="F100" s="3" t="s">
        <v>195</v>
      </c>
      <c r="G100" s="1" t="n">
        <v>129901</v>
      </c>
      <c r="H100" s="1" t="n">
        <v>926748</v>
      </c>
      <c r="I100" s="3" t="s">
        <v>41</v>
      </c>
      <c r="J100" s="1" t="s">
        <v>42</v>
      </c>
      <c r="K100" s="1" t="s">
        <v>43</v>
      </c>
      <c r="L100" s="1" t="s">
        <v>196</v>
      </c>
      <c r="M100" s="1" t="s">
        <v>45</v>
      </c>
    </row>
    <row r="101" customFormat="false" ht="18.7" hidden="false" customHeight="true" outlineLevel="0" collapsed="false">
      <c r="A101" s="1" t="n">
        <v>100</v>
      </c>
      <c r="B101" s="1" t="s">
        <v>13</v>
      </c>
      <c r="C101" s="2" t="str">
        <f aca="false">HYPERLINK("https://mncourtfraud.com/file/27-CR-22-7410.html.ots","27-CR-22-7410.html.ots")</f>
        <v>27-CR-22-7410.html.ots</v>
      </c>
      <c r="D101" s="2" t="str">
        <f aca="false">HYPERLINK("https://mncourtfraud.com/file/27-CR-22-7410.html","27-CR-22-7410.html")</f>
        <v>27-CR-22-7410.html</v>
      </c>
      <c r="E101" s="1" t="n">
        <v>1</v>
      </c>
      <c r="F101" s="3" t="s">
        <v>197</v>
      </c>
      <c r="G101" s="1" t="n">
        <v>208307</v>
      </c>
      <c r="H101" s="1" t="n">
        <v>926748</v>
      </c>
      <c r="I101" s="3" t="s">
        <v>41</v>
      </c>
      <c r="J101" s="1" t="s">
        <v>42</v>
      </c>
      <c r="K101" s="1" t="s">
        <v>43</v>
      </c>
      <c r="L101" s="1" t="s">
        <v>198</v>
      </c>
      <c r="M101" s="1" t="s">
        <v>45</v>
      </c>
    </row>
    <row r="102" customFormat="false" ht="18.7" hidden="false" customHeight="true" outlineLevel="0" collapsed="false">
      <c r="A102" s="1" t="n">
        <v>101</v>
      </c>
      <c r="B102" s="1" t="s">
        <v>13</v>
      </c>
      <c r="C102" s="2" t="str">
        <f aca="false">HYPERLINK("https://mncourtfraud.com/file/27-CR-22-7410.json.ots","27-CR-22-7410.json.ots")</f>
        <v>27-CR-22-7410.json.ots</v>
      </c>
      <c r="D102" s="2" t="str">
        <f aca="false">HYPERLINK("https://mncourtfraud.com/file/27-CR-22-7410.json","27-CR-22-7410.json")</f>
        <v>27-CR-22-7410.json</v>
      </c>
      <c r="E102" s="1" t="n">
        <v>1</v>
      </c>
      <c r="F102" s="3" t="s">
        <v>199</v>
      </c>
      <c r="G102" s="1" t="n">
        <v>17921</v>
      </c>
      <c r="H102" s="1" t="n">
        <v>926740</v>
      </c>
      <c r="I102" s="3" t="s">
        <v>21</v>
      </c>
      <c r="J102" s="1" t="s">
        <v>22</v>
      </c>
      <c r="K102" s="1" t="s">
        <v>23</v>
      </c>
      <c r="L102" s="1" t="s">
        <v>24</v>
      </c>
      <c r="M102" s="1" t="s">
        <v>25</v>
      </c>
    </row>
    <row r="103" customFormat="false" ht="18.7" hidden="false" customHeight="true" outlineLevel="0" collapsed="false">
      <c r="A103" s="1" t="n">
        <v>102</v>
      </c>
      <c r="B103" s="1" t="s">
        <v>13</v>
      </c>
      <c r="C103" s="2" t="str">
        <f aca="false">HYPERLINK("https://mncourtfraud.com/file/27-CR-22-7410.pdf.ots","27-CR-22-7410.pdf.ots")</f>
        <v>27-CR-22-7410.pdf.ots</v>
      </c>
      <c r="D103" s="2" t="str">
        <f aca="false">HYPERLINK("https://mncourtfraud.com/file/27-CR-22-7410.pdf","27-CR-22-7410.pdf")</f>
        <v>27-CR-22-7410.pdf</v>
      </c>
      <c r="E103" s="1" t="n">
        <v>1</v>
      </c>
      <c r="F103" s="3" t="s">
        <v>200</v>
      </c>
      <c r="G103" s="1" t="n">
        <v>131933</v>
      </c>
      <c r="H103" s="1" t="n">
        <v>926803</v>
      </c>
      <c r="I103" s="3" t="s">
        <v>15</v>
      </c>
      <c r="J103" s="1" t="s">
        <v>16</v>
      </c>
      <c r="K103" s="1" t="s">
        <v>17</v>
      </c>
      <c r="L103" s="1" t="s">
        <v>201</v>
      </c>
      <c r="M103" s="1" t="s">
        <v>19</v>
      </c>
    </row>
    <row r="104" customFormat="false" ht="18.7" hidden="false" customHeight="true" outlineLevel="0" collapsed="false">
      <c r="A104" s="1" t="n">
        <v>103</v>
      </c>
      <c r="B104" s="1" t="s">
        <v>13</v>
      </c>
      <c r="C104" s="2" t="str">
        <f aca="false">HYPERLINK("https://mncourtfraud.com/file/27-CR-23-12232.html.ots","27-CR-23-12232.html.ots")</f>
        <v>27-CR-23-12232.html.ots</v>
      </c>
      <c r="D104" s="2" t="str">
        <f aca="false">HYPERLINK("https://mncourtfraud.com/file/27-CR-23-12232.html","27-CR-23-12232.html")</f>
        <v>27-CR-23-12232.html</v>
      </c>
      <c r="E104" s="1" t="n">
        <v>1</v>
      </c>
      <c r="F104" s="3" t="s">
        <v>202</v>
      </c>
      <c r="G104" s="1" t="n">
        <v>134464</v>
      </c>
      <c r="H104" s="1" t="n">
        <v>926740</v>
      </c>
      <c r="I104" s="3" t="s">
        <v>21</v>
      </c>
      <c r="J104" s="1" t="s">
        <v>22</v>
      </c>
      <c r="K104" s="1" t="s">
        <v>23</v>
      </c>
      <c r="L104" s="1" t="s">
        <v>203</v>
      </c>
      <c r="M104" s="1" t="s">
        <v>25</v>
      </c>
    </row>
    <row r="105" customFormat="false" ht="18.7" hidden="false" customHeight="true" outlineLevel="0" collapsed="false">
      <c r="A105" s="1" t="n">
        <v>104</v>
      </c>
      <c r="B105" s="1" t="s">
        <v>13</v>
      </c>
      <c r="C105" s="2" t="str">
        <f aca="false">HYPERLINK("https://mncourtfraud.com/file/27-CR-23-12232.json.ots","27-CR-23-12232.json.ots")</f>
        <v>27-CR-23-12232.json.ots</v>
      </c>
      <c r="D105" s="2" t="str">
        <f aca="false">HYPERLINK("https://mncourtfraud.com/file/27-CR-23-12232.json","27-CR-23-12232.json")</f>
        <v>27-CR-23-12232.json</v>
      </c>
      <c r="E105" s="1" t="n">
        <v>1</v>
      </c>
      <c r="F105" s="3" t="s">
        <v>204</v>
      </c>
      <c r="G105" s="1" t="n">
        <v>14569</v>
      </c>
      <c r="H105" s="1" t="n">
        <v>926740</v>
      </c>
      <c r="I105" s="3" t="s">
        <v>21</v>
      </c>
      <c r="J105" s="1" t="s">
        <v>22</v>
      </c>
      <c r="K105" s="1" t="s">
        <v>23</v>
      </c>
      <c r="L105" s="1" t="s">
        <v>24</v>
      </c>
      <c r="M105" s="1" t="s">
        <v>25</v>
      </c>
    </row>
    <row r="106" customFormat="false" ht="18.7" hidden="false" customHeight="true" outlineLevel="0" collapsed="false">
      <c r="A106" s="1" t="n">
        <v>105</v>
      </c>
      <c r="B106" s="1" t="s">
        <v>13</v>
      </c>
      <c r="C106" s="2" t="str">
        <f aca="false">HYPERLINK("https://mncourtfraud.com/file/27-CR-23-12232.pdf.ots","27-CR-23-12232.pdf.ots")</f>
        <v>27-CR-23-12232.pdf.ots</v>
      </c>
      <c r="D106" s="2" t="str">
        <f aca="false">HYPERLINK("https://mncourtfraud.com/file/27-CR-23-12232.pdf","27-CR-23-12232.pdf")</f>
        <v>27-CR-23-12232.pdf</v>
      </c>
      <c r="E106" s="1" t="n">
        <v>1</v>
      </c>
      <c r="F106" s="3" t="s">
        <v>205</v>
      </c>
      <c r="G106" s="1" t="n">
        <v>124539</v>
      </c>
      <c r="H106" s="1" t="n">
        <v>926736</v>
      </c>
      <c r="I106" s="3" t="s">
        <v>27</v>
      </c>
      <c r="J106" s="1" t="s">
        <v>28</v>
      </c>
      <c r="K106" s="1" t="s">
        <v>29</v>
      </c>
      <c r="L106" s="1" t="s">
        <v>206</v>
      </c>
      <c r="M106" s="1" t="s">
        <v>31</v>
      </c>
    </row>
    <row r="107" customFormat="false" ht="18.7" hidden="false" customHeight="true" outlineLevel="0" collapsed="false">
      <c r="A107" s="1" t="n">
        <v>106</v>
      </c>
      <c r="B107" s="1" t="s">
        <v>13</v>
      </c>
      <c r="C107" s="2" t="str">
        <f aca="false">HYPERLINK("https://mncourtfraud.com/file/27-CR-23-13663.html.ots","27-CR-23-13663.html.ots")</f>
        <v>27-CR-23-13663.html.ots</v>
      </c>
      <c r="D107" s="2" t="str">
        <f aca="false">HYPERLINK("https://mncourtfraud.com/file/27-CR-23-13663.html","27-CR-23-13663.html")</f>
        <v>27-CR-23-13663.html</v>
      </c>
      <c r="E107" s="1" t="n">
        <v>1</v>
      </c>
      <c r="F107" s="3" t="s">
        <v>207</v>
      </c>
      <c r="G107" s="1" t="n">
        <v>246144</v>
      </c>
      <c r="H107" s="1" t="n">
        <v>926803</v>
      </c>
      <c r="I107" s="3" t="s">
        <v>15</v>
      </c>
      <c r="J107" s="1" t="s">
        <v>16</v>
      </c>
      <c r="K107" s="1" t="s">
        <v>17</v>
      </c>
      <c r="L107" s="1" t="s">
        <v>208</v>
      </c>
      <c r="M107" s="1" t="s">
        <v>19</v>
      </c>
    </row>
    <row r="108" customFormat="false" ht="18.7" hidden="false" customHeight="true" outlineLevel="0" collapsed="false">
      <c r="A108" s="1" t="n">
        <v>107</v>
      </c>
      <c r="B108" s="1" t="s">
        <v>13</v>
      </c>
      <c r="C108" s="2" t="str">
        <f aca="false">HYPERLINK("https://mncourtfraud.com/file/27-CR-23-13663.json.ots","27-CR-23-13663.json.ots")</f>
        <v>27-CR-23-13663.json.ots</v>
      </c>
      <c r="D108" s="2" t="str">
        <f aca="false">HYPERLINK("https://mncourtfraud.com/file/27-CR-23-13663.json","27-CR-23-13663.json")</f>
        <v>27-CR-23-13663.json</v>
      </c>
      <c r="E108" s="1" t="n">
        <v>1</v>
      </c>
      <c r="F108" s="3" t="s">
        <v>209</v>
      </c>
      <c r="G108" s="1" t="n">
        <v>22626</v>
      </c>
      <c r="H108" s="1" t="n">
        <v>926740</v>
      </c>
      <c r="I108" s="3" t="s">
        <v>21</v>
      </c>
      <c r="J108" s="1" t="s">
        <v>22</v>
      </c>
      <c r="K108" s="1" t="s">
        <v>23</v>
      </c>
      <c r="L108" s="1" t="s">
        <v>24</v>
      </c>
      <c r="M108" s="1" t="s">
        <v>25</v>
      </c>
    </row>
    <row r="109" customFormat="false" ht="18.7" hidden="false" customHeight="true" outlineLevel="0" collapsed="false">
      <c r="A109" s="1" t="n">
        <v>108</v>
      </c>
      <c r="B109" s="1" t="s">
        <v>13</v>
      </c>
      <c r="C109" s="2" t="str">
        <f aca="false">HYPERLINK("https://mncourtfraud.com/file/27-CR-23-13663.pdf.ots","27-CR-23-13663.pdf.ots")</f>
        <v>27-CR-23-13663.pdf.ots</v>
      </c>
      <c r="D109" s="2" t="str">
        <f aca="false">HYPERLINK("https://mncourtfraud.com/file/27-CR-23-13663.pdf","27-CR-23-13663.pdf")</f>
        <v>27-CR-23-13663.pdf</v>
      </c>
      <c r="E109" s="1" t="n">
        <v>1</v>
      </c>
      <c r="F109" s="3" t="s">
        <v>210</v>
      </c>
      <c r="G109" s="1" t="n">
        <v>135708</v>
      </c>
      <c r="H109" s="1" t="n">
        <v>926803</v>
      </c>
      <c r="I109" s="3" t="s">
        <v>15</v>
      </c>
      <c r="J109" s="1" t="s">
        <v>16</v>
      </c>
      <c r="K109" s="1" t="s">
        <v>17</v>
      </c>
      <c r="L109" s="1" t="s">
        <v>211</v>
      </c>
      <c r="M109" s="1" t="s">
        <v>19</v>
      </c>
    </row>
    <row r="110" customFormat="false" ht="18.7" hidden="false" customHeight="true" outlineLevel="0" collapsed="false">
      <c r="A110" s="1" t="n">
        <v>109</v>
      </c>
      <c r="B110" s="1" t="s">
        <v>13</v>
      </c>
      <c r="C110" s="2" t="str">
        <f aca="false">HYPERLINK("https://mncourtfraud.com/file/27-CR-23-14865.html.ots","27-CR-23-14865.html.ots")</f>
        <v>27-CR-23-14865.html.ots</v>
      </c>
      <c r="D110" s="2" t="str">
        <f aca="false">HYPERLINK("https://mncourtfraud.com/file/27-CR-23-14865.html","27-CR-23-14865.html")</f>
        <v>27-CR-23-14865.html</v>
      </c>
      <c r="E110" s="1" t="n">
        <v>1</v>
      </c>
      <c r="F110" s="3" t="s">
        <v>212</v>
      </c>
      <c r="G110" s="1" t="n">
        <v>198774</v>
      </c>
      <c r="H110" s="1" t="n">
        <v>926803</v>
      </c>
      <c r="I110" s="3" t="s">
        <v>15</v>
      </c>
      <c r="J110" s="1" t="s">
        <v>16</v>
      </c>
      <c r="K110" s="1" t="s">
        <v>17</v>
      </c>
      <c r="L110" s="1" t="s">
        <v>213</v>
      </c>
      <c r="M110" s="1" t="s">
        <v>19</v>
      </c>
    </row>
    <row r="111" customFormat="false" ht="18.7" hidden="false" customHeight="true" outlineLevel="0" collapsed="false">
      <c r="A111" s="1" t="n">
        <v>110</v>
      </c>
      <c r="B111" s="1" t="s">
        <v>13</v>
      </c>
      <c r="C111" s="2" t="str">
        <f aca="false">HYPERLINK("https://mncourtfraud.com/file/27-CR-23-14865.json.ots","27-CR-23-14865.json.ots")</f>
        <v>27-CR-23-14865.json.ots</v>
      </c>
      <c r="D111" s="2" t="str">
        <f aca="false">HYPERLINK("https://mncourtfraud.com/file/27-CR-23-14865.json","27-CR-23-14865.json")</f>
        <v>27-CR-23-14865.json</v>
      </c>
      <c r="E111" s="1" t="n">
        <v>1</v>
      </c>
      <c r="F111" s="3" t="s">
        <v>214</v>
      </c>
      <c r="G111" s="1" t="n">
        <v>19730</v>
      </c>
      <c r="H111" s="1" t="n">
        <v>926740</v>
      </c>
      <c r="I111" s="3" t="s">
        <v>21</v>
      </c>
      <c r="J111" s="1" t="s">
        <v>22</v>
      </c>
      <c r="K111" s="1" t="s">
        <v>23</v>
      </c>
      <c r="L111" s="1" t="s">
        <v>24</v>
      </c>
      <c r="M111" s="1" t="s">
        <v>25</v>
      </c>
    </row>
    <row r="112" customFormat="false" ht="18.7" hidden="false" customHeight="true" outlineLevel="0" collapsed="false">
      <c r="A112" s="1" t="n">
        <v>111</v>
      </c>
      <c r="B112" s="1" t="s">
        <v>13</v>
      </c>
      <c r="C112" s="2" t="str">
        <f aca="false">HYPERLINK("https://mncourtfraud.com/file/27-CR-23-14865.pdf.ots","27-CR-23-14865.pdf.ots")</f>
        <v>27-CR-23-14865.pdf.ots</v>
      </c>
      <c r="D112" s="2" t="str">
        <f aca="false">HYPERLINK("https://mncourtfraud.com/file/27-CR-23-14865.pdf","27-CR-23-14865.pdf")</f>
        <v>27-CR-23-14865.pdf</v>
      </c>
      <c r="E112" s="1" t="n">
        <v>1</v>
      </c>
      <c r="F112" s="3" t="s">
        <v>215</v>
      </c>
      <c r="G112" s="1" t="n">
        <v>128659</v>
      </c>
      <c r="H112" s="1" t="n">
        <v>926740</v>
      </c>
      <c r="I112" s="3" t="s">
        <v>21</v>
      </c>
      <c r="J112" s="1" t="s">
        <v>22</v>
      </c>
      <c r="K112" s="1" t="s">
        <v>23</v>
      </c>
      <c r="L112" s="1" t="s">
        <v>216</v>
      </c>
      <c r="M112" s="1" t="s">
        <v>25</v>
      </c>
    </row>
    <row r="113" customFormat="false" ht="18.7" hidden="false" customHeight="true" outlineLevel="0" collapsed="false">
      <c r="A113" s="1" t="n">
        <v>112</v>
      </c>
      <c r="B113" s="1" t="s">
        <v>13</v>
      </c>
      <c r="C113" s="2" t="str">
        <f aca="false">HYPERLINK("https://mncourtfraud.com/file/27-CR-23-1775.html.ots","27-CR-23-1775.html.ots")</f>
        <v>27-CR-23-1775.html.ots</v>
      </c>
      <c r="D113" s="2" t="str">
        <f aca="false">HYPERLINK("https://mncourtfraud.com/file/27-CR-23-1775.html","27-CR-23-1775.html")</f>
        <v>27-CR-23-1775.html</v>
      </c>
      <c r="E113" s="1" t="n">
        <v>1</v>
      </c>
      <c r="F113" s="3" t="s">
        <v>217</v>
      </c>
      <c r="G113" s="1" t="n">
        <v>290286</v>
      </c>
      <c r="H113" s="1" t="n">
        <v>926740</v>
      </c>
      <c r="I113" s="3" t="s">
        <v>21</v>
      </c>
      <c r="J113" s="1" t="s">
        <v>22</v>
      </c>
      <c r="K113" s="1" t="s">
        <v>23</v>
      </c>
      <c r="L113" s="1" t="s">
        <v>218</v>
      </c>
      <c r="M113" s="1" t="s">
        <v>25</v>
      </c>
    </row>
    <row r="114" customFormat="false" ht="18.7" hidden="false" customHeight="true" outlineLevel="0" collapsed="false">
      <c r="A114" s="1" t="n">
        <v>113</v>
      </c>
      <c r="B114" s="1" t="s">
        <v>13</v>
      </c>
      <c r="C114" s="2" t="str">
        <f aca="false">HYPERLINK("https://mncourtfraud.com/file/27-CR-23-1775.json.ots","27-CR-23-1775.json.ots")</f>
        <v>27-CR-23-1775.json.ots</v>
      </c>
      <c r="D114" s="2" t="str">
        <f aca="false">HYPERLINK("https://mncourtfraud.com/file/27-CR-23-1775.json","27-CR-23-1775.json")</f>
        <v>27-CR-23-1775.json</v>
      </c>
      <c r="E114" s="1" t="n">
        <v>1</v>
      </c>
      <c r="F114" s="3" t="s">
        <v>219</v>
      </c>
      <c r="G114" s="1" t="n">
        <v>27307</v>
      </c>
      <c r="H114" s="1" t="n">
        <v>926740</v>
      </c>
      <c r="I114" s="3" t="s">
        <v>21</v>
      </c>
      <c r="J114" s="1" t="s">
        <v>22</v>
      </c>
      <c r="K114" s="1" t="s">
        <v>23</v>
      </c>
      <c r="L114" s="1" t="s">
        <v>24</v>
      </c>
      <c r="M114" s="1" t="s">
        <v>25</v>
      </c>
    </row>
    <row r="115" customFormat="false" ht="18.7" hidden="false" customHeight="true" outlineLevel="0" collapsed="false">
      <c r="A115" s="1" t="n">
        <v>114</v>
      </c>
      <c r="B115" s="1" t="s">
        <v>13</v>
      </c>
      <c r="C115" s="2" t="str">
        <f aca="false">HYPERLINK("https://mncourtfraud.com/file/27-CR-23-1775.pdf.ots","27-CR-23-1775.pdf.ots")</f>
        <v>27-CR-23-1775.pdf.ots</v>
      </c>
      <c r="D115" s="2" t="str">
        <f aca="false">HYPERLINK("https://mncourtfraud.com/file/27-CR-23-1775.pdf","27-CR-23-1775.pdf")</f>
        <v>27-CR-23-1775.pdf</v>
      </c>
      <c r="E115" s="1" t="n">
        <v>1</v>
      </c>
      <c r="F115" s="3" t="s">
        <v>220</v>
      </c>
      <c r="G115" s="1" t="n">
        <v>136645</v>
      </c>
      <c r="H115" s="1" t="n">
        <v>926736</v>
      </c>
      <c r="I115" s="3" t="s">
        <v>27</v>
      </c>
      <c r="J115" s="1" t="s">
        <v>28</v>
      </c>
      <c r="K115" s="1" t="s">
        <v>29</v>
      </c>
      <c r="L115" s="1" t="s">
        <v>221</v>
      </c>
      <c r="M115" s="1" t="s">
        <v>31</v>
      </c>
    </row>
    <row r="116" customFormat="false" ht="18.7" hidden="false" customHeight="true" outlineLevel="0" collapsed="false">
      <c r="A116" s="1" t="n">
        <v>115</v>
      </c>
      <c r="B116" s="1" t="s">
        <v>13</v>
      </c>
      <c r="C116" s="2" t="str">
        <f aca="false">HYPERLINK("https://mncourtfraud.com/file/27-CR-23-18401.html.ots","27-CR-23-18401.html.ots")</f>
        <v>27-CR-23-18401.html.ots</v>
      </c>
      <c r="D116" s="2" t="str">
        <f aca="false">HYPERLINK("https://mncourtfraud.com/file/27-CR-23-18401.html","27-CR-23-18401.html")</f>
        <v>27-CR-23-18401.html</v>
      </c>
      <c r="E116" s="1" t="n">
        <v>1</v>
      </c>
      <c r="F116" s="3" t="s">
        <v>222</v>
      </c>
      <c r="G116" s="1" t="n">
        <v>173516</v>
      </c>
      <c r="H116" s="1" t="n">
        <v>926740</v>
      </c>
      <c r="I116" s="3" t="s">
        <v>21</v>
      </c>
      <c r="J116" s="1" t="s">
        <v>22</v>
      </c>
      <c r="K116" s="1" t="s">
        <v>23</v>
      </c>
      <c r="L116" s="1" t="s">
        <v>223</v>
      </c>
      <c r="M116" s="1" t="s">
        <v>25</v>
      </c>
    </row>
    <row r="117" customFormat="false" ht="18.7" hidden="false" customHeight="true" outlineLevel="0" collapsed="false">
      <c r="A117" s="1" t="n">
        <v>116</v>
      </c>
      <c r="B117" s="1" t="s">
        <v>13</v>
      </c>
      <c r="C117" s="2" t="str">
        <f aca="false">HYPERLINK("https://mncourtfraud.com/file/27-CR-23-18401.json.ots","27-CR-23-18401.json.ots")</f>
        <v>27-CR-23-18401.json.ots</v>
      </c>
      <c r="D117" s="2" t="str">
        <f aca="false">HYPERLINK("https://mncourtfraud.com/file/27-CR-23-18401.json","27-CR-23-18401.json")</f>
        <v>27-CR-23-18401.json</v>
      </c>
      <c r="E117" s="1" t="n">
        <v>1</v>
      </c>
      <c r="F117" s="3" t="s">
        <v>224</v>
      </c>
      <c r="G117" s="1" t="n">
        <v>19895</v>
      </c>
      <c r="H117" s="1" t="n">
        <v>926803</v>
      </c>
      <c r="I117" s="3" t="s">
        <v>15</v>
      </c>
      <c r="J117" s="1" t="s">
        <v>16</v>
      </c>
      <c r="K117" s="1" t="s">
        <v>17</v>
      </c>
      <c r="L117" s="1" t="s">
        <v>84</v>
      </c>
      <c r="M117" s="1" t="s">
        <v>19</v>
      </c>
    </row>
    <row r="118" customFormat="false" ht="18.7" hidden="false" customHeight="true" outlineLevel="0" collapsed="false">
      <c r="A118" s="1" t="n">
        <v>117</v>
      </c>
      <c r="B118" s="1" t="s">
        <v>13</v>
      </c>
      <c r="C118" s="2" t="str">
        <f aca="false">HYPERLINK("https://mncourtfraud.com/file/27-CR-23-18401.pdf.ots","27-CR-23-18401.pdf.ots")</f>
        <v>27-CR-23-18401.pdf.ots</v>
      </c>
      <c r="D118" s="2" t="str">
        <f aca="false">HYPERLINK("https://mncourtfraud.com/file/27-CR-23-18401.pdf","27-CR-23-18401.pdf")</f>
        <v>27-CR-23-18401.pdf</v>
      </c>
      <c r="E118" s="1" t="n">
        <v>1</v>
      </c>
      <c r="F118" s="3" t="s">
        <v>225</v>
      </c>
      <c r="G118" s="1" t="n">
        <v>127345</v>
      </c>
      <c r="H118" s="1" t="n">
        <v>926740</v>
      </c>
      <c r="I118" s="3" t="s">
        <v>21</v>
      </c>
      <c r="J118" s="1" t="s">
        <v>22</v>
      </c>
      <c r="K118" s="1" t="s">
        <v>23</v>
      </c>
      <c r="L118" s="1" t="s">
        <v>226</v>
      </c>
      <c r="M118" s="1" t="s">
        <v>25</v>
      </c>
    </row>
    <row r="119" customFormat="false" ht="18.7" hidden="false" customHeight="true" outlineLevel="0" collapsed="false">
      <c r="A119" s="1" t="n">
        <v>118</v>
      </c>
      <c r="B119" s="1" t="s">
        <v>13</v>
      </c>
      <c r="C119" s="2" t="str">
        <f aca="false">HYPERLINK("https://mncourtfraud.com/file/27-CR-23-18928.html.ots","27-CR-23-18928.html.ots")</f>
        <v>27-CR-23-18928.html.ots</v>
      </c>
      <c r="D119" s="2" t="str">
        <f aca="false">HYPERLINK("https://mncourtfraud.com/file/27-CR-23-18928.html","27-CR-23-18928.html")</f>
        <v>27-CR-23-18928.html</v>
      </c>
      <c r="E119" s="1" t="n">
        <v>1</v>
      </c>
      <c r="F119" s="3" t="s">
        <v>227</v>
      </c>
      <c r="G119" s="1" t="n">
        <v>85787</v>
      </c>
      <c r="H119" s="1" t="n">
        <v>926803</v>
      </c>
      <c r="I119" s="3" t="s">
        <v>15</v>
      </c>
      <c r="J119" s="1" t="s">
        <v>16</v>
      </c>
      <c r="K119" s="1" t="s">
        <v>17</v>
      </c>
      <c r="L119" s="1" t="s">
        <v>228</v>
      </c>
      <c r="M119" s="1" t="s">
        <v>19</v>
      </c>
    </row>
    <row r="120" customFormat="false" ht="18.7" hidden="false" customHeight="true" outlineLevel="0" collapsed="false">
      <c r="A120" s="1" t="n">
        <v>119</v>
      </c>
      <c r="B120" s="1" t="s">
        <v>13</v>
      </c>
      <c r="C120" s="2" t="str">
        <f aca="false">HYPERLINK("https://mncourtfraud.com/file/27-CR-23-18928.json.ots","27-CR-23-18928.json.ots")</f>
        <v>27-CR-23-18928.json.ots</v>
      </c>
      <c r="D120" s="2" t="str">
        <f aca="false">HYPERLINK("https://mncourtfraud.com/file/27-CR-23-18928.json","27-CR-23-18928.json")</f>
        <v>27-CR-23-18928.json</v>
      </c>
      <c r="E120" s="1" t="n">
        <v>1</v>
      </c>
      <c r="F120" s="3" t="s">
        <v>229</v>
      </c>
      <c r="G120" s="1" t="n">
        <v>8820</v>
      </c>
      <c r="H120" s="1" t="n">
        <v>926740</v>
      </c>
      <c r="I120" s="3" t="s">
        <v>21</v>
      </c>
      <c r="J120" s="1" t="s">
        <v>22</v>
      </c>
      <c r="K120" s="1" t="s">
        <v>23</v>
      </c>
      <c r="L120" s="1" t="s">
        <v>24</v>
      </c>
      <c r="M120" s="1" t="s">
        <v>25</v>
      </c>
    </row>
    <row r="121" customFormat="false" ht="18.7" hidden="false" customHeight="true" outlineLevel="0" collapsed="false">
      <c r="A121" s="1" t="n">
        <v>120</v>
      </c>
      <c r="B121" s="1" t="s">
        <v>13</v>
      </c>
      <c r="C121" s="2" t="str">
        <f aca="false">HYPERLINK("https://mncourtfraud.com/file/27-CR-23-18928.pdf.ots","27-CR-23-18928.pdf.ots")</f>
        <v>27-CR-23-18928.pdf.ots</v>
      </c>
      <c r="D121" s="2" t="str">
        <f aca="false">HYPERLINK("https://mncourtfraud.com/file/27-CR-23-18928.pdf","27-CR-23-18928.pdf")</f>
        <v>27-CR-23-18928.pdf</v>
      </c>
      <c r="E121" s="1" t="n">
        <v>1</v>
      </c>
      <c r="F121" s="3" t="s">
        <v>230</v>
      </c>
      <c r="G121" s="1" t="n">
        <v>117823</v>
      </c>
      <c r="H121" s="1" t="n">
        <v>926803</v>
      </c>
      <c r="I121" s="3" t="s">
        <v>15</v>
      </c>
      <c r="J121" s="1" t="s">
        <v>16</v>
      </c>
      <c r="K121" s="1" t="s">
        <v>17</v>
      </c>
      <c r="L121" s="1" t="s">
        <v>231</v>
      </c>
      <c r="M121" s="1" t="s">
        <v>19</v>
      </c>
    </row>
    <row r="122" customFormat="false" ht="18.7" hidden="false" customHeight="true" outlineLevel="0" collapsed="false">
      <c r="A122" s="1" t="n">
        <v>121</v>
      </c>
      <c r="B122" s="1" t="s">
        <v>13</v>
      </c>
      <c r="C122" s="2" t="str">
        <f aca="false">HYPERLINK("https://mncourtfraud.com/file/27-CR-23-3576.html.ots","27-CR-23-3576.html.ots")</f>
        <v>27-CR-23-3576.html.ots</v>
      </c>
      <c r="D122" s="2" t="str">
        <f aca="false">HYPERLINK("https://mncourtfraud.com/file/27-CR-23-3576.html","27-CR-23-3576.html")</f>
        <v>27-CR-23-3576.html</v>
      </c>
      <c r="E122" s="1" t="n">
        <v>1</v>
      </c>
      <c r="F122" s="3" t="s">
        <v>232</v>
      </c>
      <c r="G122" s="1" t="n">
        <v>166622</v>
      </c>
      <c r="H122" s="1" t="n">
        <v>926803</v>
      </c>
      <c r="I122" s="3" t="s">
        <v>15</v>
      </c>
      <c r="J122" s="1" t="s">
        <v>16</v>
      </c>
      <c r="K122" s="1" t="s">
        <v>17</v>
      </c>
      <c r="L122" s="1" t="s">
        <v>233</v>
      </c>
      <c r="M122" s="1" t="s">
        <v>19</v>
      </c>
    </row>
    <row r="123" customFormat="false" ht="18.7" hidden="false" customHeight="true" outlineLevel="0" collapsed="false">
      <c r="A123" s="1" t="n">
        <v>122</v>
      </c>
      <c r="B123" s="1" t="s">
        <v>13</v>
      </c>
      <c r="C123" s="2" t="str">
        <f aca="false">HYPERLINK("https://mncourtfraud.com/file/27-CR-23-3576.json.ots","27-CR-23-3576.json.ots")</f>
        <v>27-CR-23-3576.json.ots</v>
      </c>
      <c r="D123" s="2" t="str">
        <f aca="false">HYPERLINK("https://mncourtfraud.com/file/27-CR-23-3576.json","27-CR-23-3576.json")</f>
        <v>27-CR-23-3576.json</v>
      </c>
      <c r="E123" s="1" t="n">
        <v>1</v>
      </c>
      <c r="F123" s="3" t="s">
        <v>234</v>
      </c>
      <c r="G123" s="1" t="n">
        <v>11807</v>
      </c>
      <c r="H123" s="1" t="n">
        <v>926740</v>
      </c>
      <c r="I123" s="3" t="s">
        <v>21</v>
      </c>
      <c r="J123" s="1" t="s">
        <v>22</v>
      </c>
      <c r="K123" s="1" t="s">
        <v>23</v>
      </c>
      <c r="L123" s="1" t="s">
        <v>24</v>
      </c>
      <c r="M123" s="1" t="s">
        <v>25</v>
      </c>
    </row>
    <row r="124" customFormat="false" ht="18.7" hidden="false" customHeight="true" outlineLevel="0" collapsed="false">
      <c r="A124" s="1" t="n">
        <v>123</v>
      </c>
      <c r="B124" s="1" t="s">
        <v>13</v>
      </c>
      <c r="C124" s="2" t="str">
        <f aca="false">HYPERLINK("https://mncourtfraud.com/file/27-CR-23-3576.pdf.ots","27-CR-23-3576.pdf.ots")</f>
        <v>27-CR-23-3576.pdf.ots</v>
      </c>
      <c r="D124" s="2" t="str">
        <f aca="false">HYPERLINK("https://mncourtfraud.com/file/27-CR-23-3576.pdf","27-CR-23-3576.pdf")</f>
        <v>27-CR-23-3576.pdf</v>
      </c>
      <c r="E124" s="1" t="n">
        <v>1</v>
      </c>
      <c r="F124" s="3" t="s">
        <v>235</v>
      </c>
      <c r="G124" s="1" t="n">
        <v>127324</v>
      </c>
      <c r="H124" s="1" t="n">
        <v>926740</v>
      </c>
      <c r="I124" s="3" t="s">
        <v>21</v>
      </c>
      <c r="J124" s="1" t="s">
        <v>22</v>
      </c>
      <c r="K124" s="1" t="s">
        <v>23</v>
      </c>
      <c r="L124" s="1" t="s">
        <v>236</v>
      </c>
      <c r="M124" s="1" t="s">
        <v>25</v>
      </c>
    </row>
    <row r="125" customFormat="false" ht="18.7" hidden="false" customHeight="true" outlineLevel="0" collapsed="false">
      <c r="A125" s="1" t="n">
        <v>124</v>
      </c>
      <c r="B125" s="1" t="s">
        <v>13</v>
      </c>
      <c r="C125" s="2" t="str">
        <f aca="false">HYPERLINK("https://mncourtfraud.com/file/27-CR-23-5367.html.ots","27-CR-23-5367.html.ots")</f>
        <v>27-CR-23-5367.html.ots</v>
      </c>
      <c r="D125" s="2" t="str">
        <f aca="false">HYPERLINK("https://mncourtfraud.com/file/27-CR-23-5367.html","27-CR-23-5367.html")</f>
        <v>27-CR-23-5367.html</v>
      </c>
      <c r="E125" s="1" t="n">
        <v>1</v>
      </c>
      <c r="F125" s="3" t="s">
        <v>237</v>
      </c>
      <c r="G125" s="1" t="n">
        <v>233994</v>
      </c>
      <c r="H125" s="1" t="n">
        <v>926748</v>
      </c>
      <c r="I125" s="3" t="s">
        <v>41</v>
      </c>
      <c r="J125" s="1" t="s">
        <v>42</v>
      </c>
      <c r="K125" s="1" t="s">
        <v>43</v>
      </c>
      <c r="L125" s="1" t="s">
        <v>238</v>
      </c>
      <c r="M125" s="1" t="s">
        <v>45</v>
      </c>
    </row>
    <row r="126" customFormat="false" ht="18.7" hidden="false" customHeight="true" outlineLevel="0" collapsed="false">
      <c r="A126" s="1" t="n">
        <v>125</v>
      </c>
      <c r="B126" s="1" t="s">
        <v>13</v>
      </c>
      <c r="C126" s="2" t="str">
        <f aca="false">HYPERLINK("https://mncourtfraud.com/file/27-CR-23-5367.json.ots","27-CR-23-5367.json.ots")</f>
        <v>27-CR-23-5367.json.ots</v>
      </c>
      <c r="D126" s="2" t="str">
        <f aca="false">HYPERLINK("https://mncourtfraud.com/file/27-CR-23-5367.json","27-CR-23-5367.json")</f>
        <v>27-CR-23-5367.json</v>
      </c>
      <c r="E126" s="1" t="n">
        <v>1</v>
      </c>
      <c r="F126" s="3" t="s">
        <v>239</v>
      </c>
      <c r="G126" s="1" t="n">
        <v>21077</v>
      </c>
      <c r="H126" s="1" t="n">
        <v>926740</v>
      </c>
      <c r="I126" s="3" t="s">
        <v>21</v>
      </c>
      <c r="J126" s="1" t="s">
        <v>22</v>
      </c>
      <c r="K126" s="1" t="s">
        <v>23</v>
      </c>
      <c r="L126" s="1" t="s">
        <v>24</v>
      </c>
      <c r="M126" s="1" t="s">
        <v>25</v>
      </c>
    </row>
    <row r="127" customFormat="false" ht="18.7" hidden="false" customHeight="true" outlineLevel="0" collapsed="false">
      <c r="A127" s="1" t="n">
        <v>126</v>
      </c>
      <c r="B127" s="1" t="s">
        <v>13</v>
      </c>
      <c r="C127" s="2" t="str">
        <f aca="false">HYPERLINK("https://mncourtfraud.com/file/27-CR-23-5367.pdf.ots","27-CR-23-5367.pdf.ots")</f>
        <v>27-CR-23-5367.pdf.ots</v>
      </c>
      <c r="D127" s="2" t="str">
        <f aca="false">HYPERLINK("https://mncourtfraud.com/file/27-CR-23-5367.pdf","27-CR-23-5367.pdf")</f>
        <v>27-CR-23-5367.pdf</v>
      </c>
      <c r="E127" s="1" t="n">
        <v>1</v>
      </c>
      <c r="F127" s="3" t="s">
        <v>240</v>
      </c>
      <c r="G127" s="1" t="n">
        <v>137150</v>
      </c>
      <c r="H127" s="1" t="n">
        <v>926803</v>
      </c>
      <c r="I127" s="3" t="s">
        <v>15</v>
      </c>
      <c r="J127" s="1" t="s">
        <v>16</v>
      </c>
      <c r="K127" s="1" t="s">
        <v>17</v>
      </c>
      <c r="L127" s="1" t="s">
        <v>241</v>
      </c>
      <c r="M127" s="1" t="s">
        <v>19</v>
      </c>
    </row>
    <row r="128" customFormat="false" ht="18.7" hidden="false" customHeight="true" outlineLevel="0" collapsed="false">
      <c r="A128" s="1" t="n">
        <v>127</v>
      </c>
      <c r="B128" s="1" t="s">
        <v>13</v>
      </c>
      <c r="C128" s="2" t="str">
        <f aca="false">HYPERLINK("https://mncourtfraud.com/file/27-CR-23-9146.html.ots","27-CR-23-9146.html.ots")</f>
        <v>27-CR-23-9146.html.ots</v>
      </c>
      <c r="D128" s="2" t="str">
        <f aca="false">HYPERLINK("https://mncourtfraud.com/file/27-CR-23-9146.html","27-CR-23-9146.html")</f>
        <v>27-CR-23-9146.html</v>
      </c>
      <c r="E128" s="1" t="n">
        <v>1</v>
      </c>
      <c r="F128" s="3" t="s">
        <v>242</v>
      </c>
      <c r="G128" s="1" t="n">
        <v>336922</v>
      </c>
      <c r="H128" s="1" t="n">
        <v>926740</v>
      </c>
      <c r="I128" s="3" t="s">
        <v>21</v>
      </c>
      <c r="J128" s="1" t="s">
        <v>22</v>
      </c>
      <c r="K128" s="1" t="s">
        <v>23</v>
      </c>
      <c r="L128" s="1" t="s">
        <v>243</v>
      </c>
      <c r="M128" s="1" t="s">
        <v>25</v>
      </c>
    </row>
    <row r="129" customFormat="false" ht="18.7" hidden="false" customHeight="true" outlineLevel="0" collapsed="false">
      <c r="A129" s="1" t="n">
        <v>128</v>
      </c>
      <c r="B129" s="1" t="s">
        <v>13</v>
      </c>
      <c r="C129" s="2" t="str">
        <f aca="false">HYPERLINK("https://mncourtfraud.com/file/27-CR-23-9146.json.ots","27-CR-23-9146.json.ots")</f>
        <v>27-CR-23-9146.json.ots</v>
      </c>
      <c r="D129" s="2" t="str">
        <f aca="false">HYPERLINK("https://mncourtfraud.com/file/27-CR-23-9146.json","27-CR-23-9146.json")</f>
        <v>27-CR-23-9146.json</v>
      </c>
      <c r="E129" s="1" t="n">
        <v>1</v>
      </c>
      <c r="F129" s="3" t="s">
        <v>244</v>
      </c>
      <c r="G129" s="1" t="n">
        <v>33907</v>
      </c>
      <c r="H129" s="1" t="n">
        <v>926748</v>
      </c>
      <c r="I129" s="3" t="s">
        <v>41</v>
      </c>
      <c r="J129" s="1" t="s">
        <v>42</v>
      </c>
      <c r="K129" s="1" t="s">
        <v>43</v>
      </c>
      <c r="L129" s="1" t="s">
        <v>24</v>
      </c>
      <c r="M129" s="1" t="s">
        <v>45</v>
      </c>
    </row>
    <row r="130" customFormat="false" ht="18.7" hidden="false" customHeight="true" outlineLevel="0" collapsed="false">
      <c r="A130" s="1" t="n">
        <v>129</v>
      </c>
      <c r="B130" s="1" t="s">
        <v>13</v>
      </c>
      <c r="C130" s="2" t="str">
        <f aca="false">HYPERLINK("https://mncourtfraud.com/file/27-CR-23-9146.pdf.ots","27-CR-23-9146.pdf.ots")</f>
        <v>27-CR-23-9146.pdf.ots</v>
      </c>
      <c r="D130" s="2" t="str">
        <f aca="false">HYPERLINK("https://mncourtfraud.com/file/27-CR-23-9146.pdf","27-CR-23-9146.pdf")</f>
        <v>27-CR-23-9146.pdf</v>
      </c>
      <c r="E130" s="1" t="n">
        <v>1</v>
      </c>
      <c r="F130" s="3" t="s">
        <v>245</v>
      </c>
      <c r="G130" s="1" t="n">
        <v>144124</v>
      </c>
      <c r="H130" s="1" t="n">
        <v>926748</v>
      </c>
      <c r="I130" s="3" t="s">
        <v>41</v>
      </c>
      <c r="J130" s="1" t="s">
        <v>42</v>
      </c>
      <c r="K130" s="1" t="s">
        <v>43</v>
      </c>
      <c r="L130" s="1" t="s">
        <v>246</v>
      </c>
      <c r="M130" s="1" t="s">
        <v>45</v>
      </c>
    </row>
    <row r="131" customFormat="false" ht="18.7" hidden="false" customHeight="true" outlineLevel="0" collapsed="false">
      <c r="A131" s="1" t="n">
        <v>130</v>
      </c>
      <c r="B131" s="1" t="s">
        <v>13</v>
      </c>
      <c r="C131" s="2" t="str">
        <f aca="false">HYPERLINK("https://mncourtfraud.com/file/27-CR-23-9188.html.ots","27-CR-23-9188.html.ots")</f>
        <v>27-CR-23-9188.html.ots</v>
      </c>
      <c r="D131" s="2" t="str">
        <f aca="false">HYPERLINK("https://mncourtfraud.com/file/27-CR-23-9188.html","27-CR-23-9188.html")</f>
        <v>27-CR-23-9188.html</v>
      </c>
      <c r="E131" s="1" t="n">
        <v>1</v>
      </c>
      <c r="F131" s="3" t="s">
        <v>247</v>
      </c>
      <c r="G131" s="1" t="n">
        <v>159827</v>
      </c>
      <c r="H131" s="1" t="n">
        <v>926803</v>
      </c>
      <c r="I131" s="3" t="s">
        <v>15</v>
      </c>
      <c r="J131" s="1" t="s">
        <v>16</v>
      </c>
      <c r="K131" s="1" t="s">
        <v>17</v>
      </c>
      <c r="L131" s="1" t="s">
        <v>248</v>
      </c>
      <c r="M131" s="1" t="s">
        <v>19</v>
      </c>
    </row>
    <row r="132" customFormat="false" ht="18.7" hidden="false" customHeight="true" outlineLevel="0" collapsed="false">
      <c r="A132" s="1" t="n">
        <v>131</v>
      </c>
      <c r="B132" s="1" t="s">
        <v>13</v>
      </c>
      <c r="C132" s="2" t="str">
        <f aca="false">HYPERLINK("https://mncourtfraud.com/file/27-CR-23-9188.json.ots","27-CR-23-9188.json.ots")</f>
        <v>27-CR-23-9188.json.ots</v>
      </c>
      <c r="D132" s="2" t="str">
        <f aca="false">HYPERLINK("https://mncourtfraud.com/file/27-CR-23-9188.json","27-CR-23-9188.json")</f>
        <v>27-CR-23-9188.json</v>
      </c>
      <c r="E132" s="1" t="n">
        <v>1</v>
      </c>
      <c r="F132" s="3" t="s">
        <v>249</v>
      </c>
      <c r="G132" s="1" t="n">
        <v>20238</v>
      </c>
      <c r="H132" s="1" t="n">
        <v>926740</v>
      </c>
      <c r="I132" s="3" t="s">
        <v>21</v>
      </c>
      <c r="J132" s="1" t="s">
        <v>22</v>
      </c>
      <c r="K132" s="1" t="s">
        <v>23</v>
      </c>
      <c r="L132" s="1" t="s">
        <v>84</v>
      </c>
      <c r="M132" s="1" t="s">
        <v>25</v>
      </c>
    </row>
    <row r="133" customFormat="false" ht="18.7" hidden="false" customHeight="true" outlineLevel="0" collapsed="false">
      <c r="A133" s="1" t="n">
        <v>132</v>
      </c>
      <c r="B133" s="1" t="s">
        <v>13</v>
      </c>
      <c r="C133" s="2" t="str">
        <f aca="false">HYPERLINK("https://mncourtfraud.com/file/27-CR-23-9188.pdf.ots","27-CR-23-9188.pdf.ots")</f>
        <v>27-CR-23-9188.pdf.ots</v>
      </c>
      <c r="D133" s="2" t="str">
        <f aca="false">HYPERLINK("https://mncourtfraud.com/file/27-CR-23-9188.pdf","27-CR-23-9188.pdf")</f>
        <v>27-CR-23-9188.pdf</v>
      </c>
      <c r="E133" s="1" t="n">
        <v>1</v>
      </c>
      <c r="F133" s="3" t="s">
        <v>250</v>
      </c>
      <c r="G133" s="1" t="n">
        <v>126312</v>
      </c>
      <c r="H133" s="1" t="n">
        <v>926740</v>
      </c>
      <c r="I133" s="3" t="s">
        <v>21</v>
      </c>
      <c r="J133" s="1" t="s">
        <v>22</v>
      </c>
      <c r="K133" s="1" t="s">
        <v>23</v>
      </c>
      <c r="L133" s="1" t="s">
        <v>251</v>
      </c>
      <c r="M133" s="1" t="s">
        <v>25</v>
      </c>
    </row>
    <row r="134" customFormat="false" ht="18.7" hidden="false" customHeight="true" outlineLevel="0" collapsed="false">
      <c r="A134" s="1" t="n">
        <v>133</v>
      </c>
      <c r="B134" s="1" t="s">
        <v>13</v>
      </c>
      <c r="C134" s="2" t="str">
        <f aca="false">HYPERLINK("https://mncourtfraud.com/file/30-CR-22-965.html.ots","30-CR-22-965.html.ots")</f>
        <v>30-CR-22-965.html.ots</v>
      </c>
      <c r="D134" s="2" t="str">
        <f aca="false">HYPERLINK("https://mncourtfraud.com/file/30-CR-22-965.html","30-CR-22-965.html")</f>
        <v>30-CR-22-965.html</v>
      </c>
      <c r="E134" s="1" t="n">
        <v>1</v>
      </c>
      <c r="F134" s="3" t="s">
        <v>252</v>
      </c>
      <c r="G134" s="1" t="n">
        <v>145810</v>
      </c>
      <c r="H134" s="1" t="n">
        <v>926748</v>
      </c>
      <c r="I134" s="3" t="s">
        <v>41</v>
      </c>
      <c r="J134" s="1" t="s">
        <v>42</v>
      </c>
      <c r="K134" s="1" t="s">
        <v>43</v>
      </c>
      <c r="L134" s="1" t="s">
        <v>253</v>
      </c>
      <c r="M134" s="1" t="s">
        <v>45</v>
      </c>
    </row>
    <row r="135" customFormat="false" ht="18.7" hidden="false" customHeight="true" outlineLevel="0" collapsed="false">
      <c r="A135" s="1" t="n">
        <v>134</v>
      </c>
      <c r="B135" s="1" t="s">
        <v>13</v>
      </c>
      <c r="C135" s="2" t="str">
        <f aca="false">HYPERLINK("https://mncourtfraud.com/file/30-CR-22-965.json.ots","30-CR-22-965.json.ots")</f>
        <v>30-CR-22-965.json.ots</v>
      </c>
      <c r="D135" s="2" t="str">
        <f aca="false">HYPERLINK("https://mncourtfraud.com/file/30-CR-22-965.json","30-CR-22-965.json")</f>
        <v>30-CR-22-965.json</v>
      </c>
      <c r="E135" s="1" t="n">
        <v>1</v>
      </c>
      <c r="F135" s="3" t="s">
        <v>254</v>
      </c>
      <c r="G135" s="1" t="n">
        <v>16210</v>
      </c>
      <c r="H135" s="1" t="n">
        <v>926748</v>
      </c>
      <c r="I135" s="3" t="s">
        <v>41</v>
      </c>
      <c r="J135" s="1" t="s">
        <v>42</v>
      </c>
      <c r="K135" s="1" t="s">
        <v>43</v>
      </c>
      <c r="L135" s="1" t="s">
        <v>24</v>
      </c>
      <c r="M135" s="1" t="s">
        <v>45</v>
      </c>
    </row>
    <row r="136" customFormat="false" ht="18.7" hidden="false" customHeight="true" outlineLevel="0" collapsed="false">
      <c r="A136" s="1" t="n">
        <v>135</v>
      </c>
      <c r="B136" s="1" t="s">
        <v>13</v>
      </c>
      <c r="C136" s="2" t="str">
        <f aca="false">HYPERLINK("https://mncourtfraud.com/file/30-CR-22-965.pdf.ots","30-CR-22-965.pdf.ots")</f>
        <v>30-CR-22-965.pdf.ots</v>
      </c>
      <c r="D136" s="2" t="str">
        <f aca="false">HYPERLINK("https://mncourtfraud.com/file/30-CR-22-965.pdf","30-CR-22-965.pdf")</f>
        <v>30-CR-22-965.pdf</v>
      </c>
      <c r="E136" s="1" t="n">
        <v>1</v>
      </c>
      <c r="F136" s="3" t="s">
        <v>255</v>
      </c>
      <c r="G136" s="1" t="n">
        <v>123213</v>
      </c>
      <c r="H136" s="1" t="n">
        <v>926740</v>
      </c>
      <c r="I136" s="3" t="s">
        <v>21</v>
      </c>
      <c r="J136" s="1" t="s">
        <v>22</v>
      </c>
      <c r="K136" s="1" t="s">
        <v>23</v>
      </c>
      <c r="L136" s="1" t="s">
        <v>256</v>
      </c>
      <c r="M136" s="1" t="s">
        <v>25</v>
      </c>
    </row>
    <row r="137" customFormat="false" ht="18.7" hidden="false" customHeight="true" outlineLevel="0" collapsed="false">
      <c r="A137" s="1" t="n">
        <v>136</v>
      </c>
      <c r="B137" s="1" t="s">
        <v>13</v>
      </c>
      <c r="C137" s="2" t="str">
        <f aca="false">HYPERLINK("https://mncourtfraud.com/file/57-CR-22-359.html.ots","57-CR-22-359.html.ots")</f>
        <v>57-CR-22-359.html.ots</v>
      </c>
      <c r="D137" s="2" t="str">
        <f aca="false">HYPERLINK("https://mncourtfraud.com/file/57-CR-22-359.html","57-CR-22-359.html")</f>
        <v>57-CR-22-359.html</v>
      </c>
      <c r="E137" s="1" t="n">
        <v>1</v>
      </c>
      <c r="F137" s="3" t="s">
        <v>257</v>
      </c>
      <c r="G137" s="1" t="n">
        <v>411223</v>
      </c>
      <c r="H137" s="1" t="n">
        <v>926748</v>
      </c>
      <c r="I137" s="3" t="s">
        <v>41</v>
      </c>
      <c r="J137" s="1" t="s">
        <v>42</v>
      </c>
      <c r="K137" s="1" t="s">
        <v>43</v>
      </c>
      <c r="L137" s="1" t="s">
        <v>258</v>
      </c>
      <c r="M137" s="1" t="s">
        <v>45</v>
      </c>
    </row>
    <row r="138" customFormat="false" ht="18.7" hidden="false" customHeight="true" outlineLevel="0" collapsed="false">
      <c r="A138" s="1" t="n">
        <v>137</v>
      </c>
      <c r="B138" s="1" t="s">
        <v>13</v>
      </c>
      <c r="C138" s="2" t="str">
        <f aca="false">HYPERLINK("https://mncourtfraud.com/file/57-CR-22-359.json.ots","57-CR-22-359.json.ots")</f>
        <v>57-CR-22-359.json.ots</v>
      </c>
      <c r="D138" s="2" t="str">
        <f aca="false">HYPERLINK("https://mncourtfraud.com/file/57-CR-22-359.json","57-CR-22-359.json")</f>
        <v>57-CR-22-359.json</v>
      </c>
      <c r="E138" s="1" t="n">
        <v>1</v>
      </c>
      <c r="F138" s="3" t="s">
        <v>259</v>
      </c>
      <c r="G138" s="1" t="n">
        <v>34451</v>
      </c>
      <c r="H138" s="1" t="n">
        <v>926748</v>
      </c>
      <c r="I138" s="3" t="s">
        <v>41</v>
      </c>
      <c r="J138" s="1" t="s">
        <v>42</v>
      </c>
      <c r="K138" s="1" t="s">
        <v>43</v>
      </c>
      <c r="L138" s="1" t="s">
        <v>24</v>
      </c>
      <c r="M138" s="1" t="s">
        <v>45</v>
      </c>
    </row>
    <row r="139" customFormat="false" ht="18.7" hidden="false" customHeight="true" outlineLevel="0" collapsed="false">
      <c r="A139" s="1" t="n">
        <v>138</v>
      </c>
      <c r="B139" s="1" t="s">
        <v>13</v>
      </c>
      <c r="C139" s="2" t="str">
        <f aca="false">HYPERLINK("https://mncourtfraud.com/file/57-CR-22-359.pdf.ots","57-CR-22-359.pdf.ots")</f>
        <v>57-CR-22-359.pdf.ots</v>
      </c>
      <c r="D139" s="2" t="str">
        <f aca="false">HYPERLINK("https://mncourtfraud.com/file/57-CR-22-359.pdf","57-CR-22-359.pdf")</f>
        <v>57-CR-22-359.pdf</v>
      </c>
      <c r="E139" s="1" t="n">
        <v>1</v>
      </c>
      <c r="F139" s="3" t="s">
        <v>260</v>
      </c>
      <c r="G139" s="1" t="n">
        <v>144216</v>
      </c>
      <c r="H139" s="1" t="n">
        <v>926736</v>
      </c>
      <c r="I139" s="3" t="s">
        <v>27</v>
      </c>
      <c r="J139" s="1" t="s">
        <v>28</v>
      </c>
      <c r="K139" s="1" t="s">
        <v>29</v>
      </c>
      <c r="L139" s="1" t="s">
        <v>261</v>
      </c>
      <c r="M139" s="1" t="s">
        <v>31</v>
      </c>
    </row>
    <row r="140" customFormat="false" ht="18.7" hidden="false" customHeight="true" outlineLevel="0" collapsed="false">
      <c r="A140" s="1" t="n">
        <v>139</v>
      </c>
      <c r="B140" s="1" t="s">
        <v>13</v>
      </c>
      <c r="C140" s="2" t="str">
        <f aca="false">HYPERLINK("https://mncourtfraud.com/file/62-CR-23-275.html.ots","62-CR-23-275.html.ots")</f>
        <v>62-CR-23-275.html.ots</v>
      </c>
      <c r="D140" s="2" t="str">
        <f aca="false">HYPERLINK("https://mncourtfraud.com/file/62-CR-23-275.html","62-CR-23-275.html")</f>
        <v>62-CR-23-275.html</v>
      </c>
      <c r="E140" s="1" t="n">
        <v>1</v>
      </c>
      <c r="F140" s="3" t="s">
        <v>262</v>
      </c>
      <c r="G140" s="1" t="n">
        <v>257837</v>
      </c>
      <c r="H140" s="1" t="n">
        <v>926740</v>
      </c>
      <c r="I140" s="3" t="s">
        <v>21</v>
      </c>
      <c r="J140" s="1" t="s">
        <v>22</v>
      </c>
      <c r="K140" s="1" t="s">
        <v>23</v>
      </c>
      <c r="L140" s="1" t="s">
        <v>263</v>
      </c>
      <c r="M140" s="1" t="s">
        <v>25</v>
      </c>
    </row>
    <row r="141" customFormat="false" ht="18.7" hidden="false" customHeight="true" outlineLevel="0" collapsed="false">
      <c r="A141" s="1" t="n">
        <v>140</v>
      </c>
      <c r="B141" s="1" t="s">
        <v>13</v>
      </c>
      <c r="C141" s="2" t="str">
        <f aca="false">HYPERLINK("https://mncourtfraud.com/file/62-CR-23-275.json.ots","62-CR-23-275.json.ots")</f>
        <v>62-CR-23-275.json.ots</v>
      </c>
      <c r="D141" s="2" t="str">
        <f aca="false">HYPERLINK("https://mncourtfraud.com/file/62-CR-23-275.json","62-CR-23-275.json")</f>
        <v>62-CR-23-275.json</v>
      </c>
      <c r="E141" s="1" t="n">
        <v>1</v>
      </c>
      <c r="F141" s="3" t="s">
        <v>264</v>
      </c>
      <c r="G141" s="1" t="n">
        <v>19826</v>
      </c>
      <c r="H141" s="1" t="n">
        <v>926748</v>
      </c>
      <c r="I141" s="3" t="s">
        <v>41</v>
      </c>
      <c r="J141" s="1" t="s">
        <v>42</v>
      </c>
      <c r="K141" s="1" t="s">
        <v>43</v>
      </c>
      <c r="L141" s="1" t="s">
        <v>24</v>
      </c>
      <c r="M141" s="1" t="s">
        <v>45</v>
      </c>
    </row>
    <row r="142" customFormat="false" ht="18.7" hidden="false" customHeight="true" outlineLevel="0" collapsed="false">
      <c r="A142" s="1" t="n">
        <v>141</v>
      </c>
      <c r="B142" s="1" t="s">
        <v>13</v>
      </c>
      <c r="C142" s="2" t="str">
        <f aca="false">HYPERLINK("https://mncourtfraud.com/file/62-CR-23-275.pdf.ots","62-CR-23-275.pdf.ots")</f>
        <v>62-CR-23-275.pdf.ots</v>
      </c>
      <c r="D142" s="2" t="str">
        <f aca="false">HYPERLINK("https://mncourtfraud.com/file/62-CR-23-275.pdf","62-CR-23-275.pdf")</f>
        <v>62-CR-23-275.pdf</v>
      </c>
      <c r="E142" s="1" t="n">
        <v>1</v>
      </c>
      <c r="F142" s="3" t="s">
        <v>265</v>
      </c>
      <c r="G142" s="1" t="n">
        <v>136540</v>
      </c>
      <c r="H142" s="1" t="n">
        <v>926736</v>
      </c>
      <c r="I142" s="3" t="s">
        <v>27</v>
      </c>
      <c r="J142" s="1" t="s">
        <v>28</v>
      </c>
      <c r="K142" s="1" t="s">
        <v>29</v>
      </c>
      <c r="L142" s="1" t="s">
        <v>266</v>
      </c>
      <c r="M142" s="1" t="s">
        <v>31</v>
      </c>
    </row>
    <row r="143" customFormat="false" ht="18.7" hidden="false" customHeight="true" outlineLevel="0" collapsed="false">
      <c r="A143" s="1" t="n">
        <v>142</v>
      </c>
      <c r="B143" s="1" t="s">
        <v>13</v>
      </c>
      <c r="C143" s="2" t="str">
        <f aca="false">HYPERLINK("https://mncourtfraud.com/file/70-CR-22-6631.html.ots","70-CR-22-6631.html.ots")</f>
        <v>70-CR-22-6631.html.ots</v>
      </c>
      <c r="D143" s="2" t="str">
        <f aca="false">HYPERLINK("https://mncourtfraud.com/file/70-CR-22-6631.html","70-CR-22-6631.html")</f>
        <v>70-CR-22-6631.html</v>
      </c>
      <c r="E143" s="1" t="n">
        <v>1</v>
      </c>
      <c r="F143" s="3" t="s">
        <v>267</v>
      </c>
      <c r="G143" s="1" t="n">
        <v>316656</v>
      </c>
      <c r="H143" s="1" t="n">
        <v>926748</v>
      </c>
      <c r="I143" s="3" t="s">
        <v>41</v>
      </c>
      <c r="J143" s="1" t="s">
        <v>42</v>
      </c>
      <c r="K143" s="1" t="s">
        <v>43</v>
      </c>
      <c r="L143" s="1" t="s">
        <v>268</v>
      </c>
      <c r="M143" s="1" t="s">
        <v>45</v>
      </c>
    </row>
    <row r="144" customFormat="false" ht="18.7" hidden="false" customHeight="true" outlineLevel="0" collapsed="false">
      <c r="A144" s="1" t="n">
        <v>143</v>
      </c>
      <c r="B144" s="1" t="s">
        <v>13</v>
      </c>
      <c r="C144" s="2" t="str">
        <f aca="false">HYPERLINK("https://mncourtfraud.com/file/70-CR-22-6631.json.ots","70-CR-22-6631.json.ots")</f>
        <v>70-CR-22-6631.json.ots</v>
      </c>
      <c r="D144" s="2" t="str">
        <f aca="false">HYPERLINK("https://mncourtfraud.com/file/70-CR-22-6631.json","70-CR-22-6631.json")</f>
        <v>70-CR-22-6631.json</v>
      </c>
      <c r="E144" s="1" t="n">
        <v>1</v>
      </c>
      <c r="F144" s="3" t="s">
        <v>269</v>
      </c>
      <c r="G144" s="1" t="n">
        <v>32452</v>
      </c>
      <c r="H144" s="1" t="n">
        <v>926740</v>
      </c>
      <c r="I144" s="3" t="s">
        <v>21</v>
      </c>
      <c r="J144" s="1" t="s">
        <v>22</v>
      </c>
      <c r="K144" s="1" t="s">
        <v>23</v>
      </c>
      <c r="L144" s="1" t="s">
        <v>24</v>
      </c>
      <c r="M144" s="1" t="s">
        <v>25</v>
      </c>
    </row>
    <row r="145" customFormat="false" ht="18.7" hidden="false" customHeight="true" outlineLevel="0" collapsed="false">
      <c r="A145" s="1" t="n">
        <v>144</v>
      </c>
      <c r="B145" s="1" t="s">
        <v>13</v>
      </c>
      <c r="C145" s="2" t="str">
        <f aca="false">HYPERLINK("https://mncourtfraud.com/file/70-CR-22-6631.pdf.ots","70-CR-22-6631.pdf.ots")</f>
        <v>70-CR-22-6631.pdf.ots</v>
      </c>
      <c r="D145" s="2" t="str">
        <f aca="false">HYPERLINK("https://mncourtfraud.com/file/70-CR-22-6631.pdf","70-CR-22-6631.pdf")</f>
        <v>70-CR-22-6631.pdf</v>
      </c>
      <c r="E145" s="1" t="n">
        <v>1</v>
      </c>
      <c r="F145" s="3" t="s">
        <v>270</v>
      </c>
      <c r="G145" s="1" t="n">
        <v>137175</v>
      </c>
      <c r="H145" s="1" t="n">
        <v>926740</v>
      </c>
      <c r="I145" s="3" t="s">
        <v>21</v>
      </c>
      <c r="J145" s="1" t="s">
        <v>22</v>
      </c>
      <c r="K145" s="1" t="s">
        <v>23</v>
      </c>
      <c r="L145" s="1" t="s">
        <v>271</v>
      </c>
      <c r="M145" s="1" t="s">
        <v>25</v>
      </c>
    </row>
    <row r="146" customFormat="false" ht="18.7" hidden="false" customHeight="true" outlineLevel="0" collapsed="false">
      <c r="A146" s="1" t="n">
        <v>145</v>
      </c>
      <c r="B146" s="1" t="s">
        <v>13</v>
      </c>
      <c r="C146" s="2" t="str">
        <f aca="false">HYPERLINK("https://mncourtfraud.com/file/82-CR-22-364.html.ots","82-CR-22-364.html.ots")</f>
        <v>82-CR-22-364.html.ots</v>
      </c>
      <c r="D146" s="2" t="str">
        <f aca="false">HYPERLINK("https://mncourtfraud.com/file/82-CR-22-364.html","82-CR-22-364.html")</f>
        <v>82-CR-22-364.html</v>
      </c>
      <c r="E146" s="1" t="n">
        <v>1</v>
      </c>
      <c r="F146" s="3" t="s">
        <v>272</v>
      </c>
      <c r="G146" s="1" t="n">
        <v>250914</v>
      </c>
      <c r="H146" s="1" t="n">
        <v>926803</v>
      </c>
      <c r="I146" s="3" t="s">
        <v>15</v>
      </c>
      <c r="J146" s="1" t="s">
        <v>16</v>
      </c>
      <c r="K146" s="1" t="s">
        <v>17</v>
      </c>
      <c r="L146" s="1" t="s">
        <v>273</v>
      </c>
      <c r="M146" s="1" t="s">
        <v>19</v>
      </c>
    </row>
    <row r="147" customFormat="false" ht="18.7" hidden="false" customHeight="true" outlineLevel="0" collapsed="false">
      <c r="A147" s="1" t="n">
        <v>146</v>
      </c>
      <c r="B147" s="1" t="s">
        <v>13</v>
      </c>
      <c r="C147" s="2" t="str">
        <f aca="false">HYPERLINK("https://mncourtfraud.com/file/82-CR-22-364.json.ots","82-CR-22-364.json.ots")</f>
        <v>82-CR-22-364.json.ots</v>
      </c>
      <c r="D147" s="2" t="str">
        <f aca="false">HYPERLINK("https://mncourtfraud.com/file/82-CR-22-364.json","82-CR-22-364.json")</f>
        <v>82-CR-22-364.json</v>
      </c>
      <c r="E147" s="1" t="n">
        <v>1</v>
      </c>
      <c r="F147" s="3" t="s">
        <v>274</v>
      </c>
      <c r="G147" s="1" t="n">
        <v>20447</v>
      </c>
      <c r="H147" s="1" t="n">
        <v>926803</v>
      </c>
      <c r="I147" s="3" t="s">
        <v>15</v>
      </c>
      <c r="J147" s="1" t="s">
        <v>16</v>
      </c>
      <c r="K147" s="1" t="s">
        <v>17</v>
      </c>
      <c r="L147" s="1" t="s">
        <v>24</v>
      </c>
      <c r="M147" s="1" t="s">
        <v>19</v>
      </c>
    </row>
    <row r="148" customFormat="false" ht="18.7" hidden="false" customHeight="true" outlineLevel="0" collapsed="false">
      <c r="A148" s="1" t="n">
        <v>147</v>
      </c>
      <c r="B148" s="1" t="s">
        <v>13</v>
      </c>
      <c r="C148" s="2" t="str">
        <f aca="false">HYPERLINK("https://mncourtfraud.com/file/82-CR-22-364.pdf.ots","82-CR-22-364.pdf.ots")</f>
        <v>82-CR-22-364.pdf.ots</v>
      </c>
      <c r="D148" s="2" t="str">
        <f aca="false">HYPERLINK("https://mncourtfraud.com/file/82-CR-22-364.pdf","82-CR-22-364.pdf")</f>
        <v>82-CR-22-364.pdf</v>
      </c>
      <c r="E148" s="1" t="n">
        <v>1</v>
      </c>
      <c r="F148" s="3" t="s">
        <v>275</v>
      </c>
      <c r="G148" s="1" t="n">
        <v>138858</v>
      </c>
      <c r="H148" s="1" t="n">
        <v>926803</v>
      </c>
      <c r="I148" s="3" t="s">
        <v>15</v>
      </c>
      <c r="J148" s="1" t="s">
        <v>16</v>
      </c>
      <c r="K148" s="1" t="s">
        <v>17</v>
      </c>
      <c r="L148" s="1" t="s">
        <v>276</v>
      </c>
      <c r="M148" s="1" t="s">
        <v>19</v>
      </c>
    </row>
    <row r="149" customFormat="false" ht="18.7" hidden="false" customHeight="true" outlineLevel="0" collapsed="false">
      <c r="A149" s="1" t="n">
        <v>148</v>
      </c>
      <c r="B149" s="1" t="s">
        <v>13</v>
      </c>
      <c r="C149" s="2" t="str">
        <f aca="false">HYPERLINK("https://mncourtfraud.com/file/82-CR-22-3699.html.ots","82-CR-22-3699.html.ots")</f>
        <v>82-CR-22-3699.html.ots</v>
      </c>
      <c r="D149" s="2" t="str">
        <f aca="false">HYPERLINK("https://mncourtfraud.com/file/82-CR-22-3699.html","82-CR-22-3699.html")</f>
        <v>82-CR-22-3699.html</v>
      </c>
      <c r="E149" s="1" t="n">
        <v>1</v>
      </c>
      <c r="F149" s="3" t="s">
        <v>277</v>
      </c>
      <c r="G149" s="1" t="n">
        <v>232075</v>
      </c>
      <c r="H149" s="1" t="n">
        <v>926740</v>
      </c>
      <c r="I149" s="3" t="s">
        <v>21</v>
      </c>
      <c r="J149" s="1" t="s">
        <v>22</v>
      </c>
      <c r="K149" s="1" t="s">
        <v>23</v>
      </c>
      <c r="L149" s="1" t="s">
        <v>278</v>
      </c>
      <c r="M149" s="1" t="s">
        <v>25</v>
      </c>
    </row>
    <row r="150" customFormat="false" ht="18.7" hidden="false" customHeight="true" outlineLevel="0" collapsed="false">
      <c r="A150" s="1" t="n">
        <v>149</v>
      </c>
      <c r="B150" s="1" t="s">
        <v>13</v>
      </c>
      <c r="C150" s="2" t="str">
        <f aca="false">HYPERLINK("https://mncourtfraud.com/file/82-CR-22-3699.json.ots","82-CR-22-3699.json.ots")</f>
        <v>82-CR-22-3699.json.ots</v>
      </c>
      <c r="D150" s="2" t="str">
        <f aca="false">HYPERLINK("https://mncourtfraud.com/file/82-CR-22-3699.json","82-CR-22-3699.json")</f>
        <v>82-CR-22-3699.json</v>
      </c>
      <c r="E150" s="1" t="n">
        <v>1</v>
      </c>
      <c r="F150" s="3" t="s">
        <v>279</v>
      </c>
      <c r="G150" s="1" t="n">
        <v>28909</v>
      </c>
      <c r="H150" s="1" t="n">
        <v>926748</v>
      </c>
      <c r="I150" s="3" t="s">
        <v>41</v>
      </c>
      <c r="J150" s="1" t="s">
        <v>42</v>
      </c>
      <c r="K150" s="1" t="s">
        <v>43</v>
      </c>
      <c r="L150" s="1" t="s">
        <v>84</v>
      </c>
      <c r="M150" s="1" t="s">
        <v>45</v>
      </c>
    </row>
    <row r="151" customFormat="false" ht="18.7" hidden="false" customHeight="true" outlineLevel="0" collapsed="false">
      <c r="A151" s="1" t="n">
        <v>150</v>
      </c>
      <c r="B151" s="1" t="s">
        <v>13</v>
      </c>
      <c r="C151" s="2" t="str">
        <f aca="false">HYPERLINK("https://mncourtfraud.com/file/82-CR-22-3699.pdf.ots","82-CR-22-3699.pdf.ots")</f>
        <v>82-CR-22-3699.pdf.ots</v>
      </c>
      <c r="D151" s="2" t="str">
        <f aca="false">HYPERLINK("https://mncourtfraud.com/file/82-CR-22-3699.pdf","82-CR-22-3699.pdf")</f>
        <v>82-CR-22-3699.pdf</v>
      </c>
      <c r="E151" s="1" t="n">
        <v>1</v>
      </c>
      <c r="F151" s="3" t="s">
        <v>280</v>
      </c>
      <c r="G151" s="1" t="n">
        <v>130575</v>
      </c>
      <c r="H151" s="1" t="n">
        <v>926803</v>
      </c>
      <c r="I151" s="3" t="s">
        <v>15</v>
      </c>
      <c r="J151" s="1" t="s">
        <v>16</v>
      </c>
      <c r="K151" s="1" t="s">
        <v>17</v>
      </c>
      <c r="L151" s="1" t="s">
        <v>281</v>
      </c>
      <c r="M151" s="1" t="s">
        <v>19</v>
      </c>
    </row>
    <row r="152" customFormat="false" ht="18.7" hidden="false" customHeight="true" outlineLevel="0" collapsed="false">
      <c r="D152" s="2"/>
    </row>
    <row r="153" customFormat="false" ht="18.7" hidden="false" customHeight="true" outlineLevel="0" collapsed="false">
      <c r="D153" s="2"/>
    </row>
    <row r="154" customFormat="false" ht="18.7" hidden="false" customHeight="true" outlineLevel="0" collapsed="false">
      <c r="D154" s="2"/>
    </row>
    <row r="155" customFormat="false" ht="18.7" hidden="false" customHeight="true" outlineLevel="0" collapsed="false">
      <c r="D155" s="2"/>
    </row>
    <row r="156" customFormat="false" ht="18.7" hidden="false" customHeight="true" outlineLevel="0" collapsed="false">
      <c r="D156" s="2"/>
    </row>
    <row r="157" customFormat="false" ht="18.7" hidden="false" customHeight="true" outlineLevel="0" collapsed="false">
      <c r="D157" s="2"/>
    </row>
    <row r="158" customFormat="false" ht="18.7" hidden="false" customHeight="true" outlineLevel="0" collapsed="false">
      <c r="D158" s="2"/>
    </row>
    <row r="159" customFormat="false" ht="18.7" hidden="false" customHeight="true" outlineLevel="0" collapsed="false">
      <c r="D159" s="2"/>
    </row>
    <row r="160" customFormat="false" ht="18.7" hidden="false" customHeight="true" outlineLevel="0" collapsed="false">
      <c r="D160" s="2"/>
    </row>
    <row r="161" customFormat="false" ht="18.7" hidden="false" customHeight="true" outlineLevel="0" collapsed="false">
      <c r="D161" s="2"/>
    </row>
    <row r="162" customFormat="false" ht="18.7" hidden="false" customHeight="true" outlineLevel="0" collapsed="false">
      <c r="D162" s="2"/>
    </row>
    <row r="163" customFormat="false" ht="18.7" hidden="false" customHeight="true" outlineLevel="0" collapsed="false">
      <c r="D163" s="2"/>
    </row>
    <row r="164" customFormat="false" ht="18.7" hidden="false" customHeight="true" outlineLevel="0" collapsed="false">
      <c r="D164" s="2"/>
    </row>
    <row r="165" customFormat="false" ht="18.7" hidden="false" customHeight="true" outlineLevel="0" collapsed="false">
      <c r="D165" s="2"/>
    </row>
    <row r="166" customFormat="false" ht="18.7" hidden="false" customHeight="true" outlineLevel="0" collapsed="false">
      <c r="D166" s="2"/>
    </row>
    <row r="167" customFormat="false" ht="18.7" hidden="false" customHeight="true" outlineLevel="0" collapsed="false">
      <c r="D167" s="2"/>
    </row>
    <row r="168" customFormat="false" ht="18.7" hidden="false" customHeight="true" outlineLevel="0" collapsed="false">
      <c r="D168" s="2"/>
    </row>
    <row r="169" customFormat="false" ht="18.7" hidden="false" customHeight="true" outlineLevel="0" collapsed="false">
      <c r="D169" s="2"/>
    </row>
    <row r="170" customFormat="false" ht="18.7" hidden="false" customHeight="true" outlineLevel="0" collapsed="false">
      <c r="D170" s="2"/>
    </row>
    <row r="171" customFormat="false" ht="18.7" hidden="false" customHeight="true" outlineLevel="0" collapsed="false">
      <c r="D171" s="2"/>
    </row>
    <row r="172" customFormat="false" ht="18.7" hidden="false" customHeight="true" outlineLevel="0" collapsed="false">
      <c r="D172" s="2"/>
    </row>
    <row r="173" customFormat="false" ht="18.7" hidden="false" customHeight="true" outlineLevel="0" collapsed="false">
      <c r="D173" s="2"/>
    </row>
    <row r="174" customFormat="false" ht="18.7" hidden="false" customHeight="true" outlineLevel="0" collapsed="false">
      <c r="D174" s="2"/>
    </row>
    <row r="175" customFormat="false" ht="18.7" hidden="false" customHeight="true" outlineLevel="0" collapsed="false">
      <c r="D175" s="2"/>
    </row>
    <row r="176" customFormat="false" ht="18.7" hidden="false" customHeight="true" outlineLevel="0" collapsed="false">
      <c r="D176" s="2"/>
    </row>
    <row r="177" customFormat="false" ht="18.7" hidden="false" customHeight="true" outlineLevel="0" collapsed="false">
      <c r="D177" s="2"/>
    </row>
    <row r="178" customFormat="false" ht="18.7" hidden="false" customHeight="true" outlineLevel="0" collapsed="false">
      <c r="D178" s="2"/>
    </row>
    <row r="179" customFormat="false" ht="18.7" hidden="false" customHeight="true" outlineLevel="0" collapsed="false">
      <c r="D179" s="2"/>
    </row>
    <row r="180" customFormat="false" ht="18.7" hidden="false" customHeight="true" outlineLevel="0" collapsed="false">
      <c r="D180" s="2"/>
    </row>
    <row r="181" customFormat="false" ht="18.7" hidden="false" customHeight="true" outlineLevel="0" collapsed="false">
      <c r="D181" s="2"/>
    </row>
    <row r="182" customFormat="false" ht="18.7" hidden="false" customHeight="true" outlineLevel="0" collapsed="false">
      <c r="D182" s="2"/>
    </row>
    <row r="183" customFormat="false" ht="18.7" hidden="false" customHeight="true" outlineLevel="0" collapsed="false">
      <c r="D183" s="2"/>
    </row>
    <row r="184" customFormat="false" ht="18.7" hidden="false" customHeight="true" outlineLevel="0" collapsed="false">
      <c r="D184" s="2"/>
    </row>
    <row r="185" customFormat="false" ht="18.7" hidden="false" customHeight="true" outlineLevel="0" collapsed="false">
      <c r="D185" s="2"/>
    </row>
    <row r="186" customFormat="false" ht="18.7" hidden="false" customHeight="true" outlineLevel="0" collapsed="false">
      <c r="D186" s="2"/>
    </row>
    <row r="187" customFormat="false" ht="18.7" hidden="false" customHeight="true" outlineLevel="0" collapsed="false">
      <c r="D187" s="2"/>
    </row>
    <row r="188" customFormat="false" ht="18.7" hidden="false" customHeight="true" outlineLevel="0" collapsed="false">
      <c r="D188" s="2"/>
    </row>
    <row r="189" customFormat="false" ht="18.7" hidden="false" customHeight="true" outlineLevel="0" collapsed="false">
      <c r="D189" s="2"/>
    </row>
    <row r="190" customFormat="false" ht="18.7" hidden="false" customHeight="true" outlineLevel="0" collapsed="false">
      <c r="D190" s="2"/>
    </row>
    <row r="191" customFormat="false" ht="18.7" hidden="false" customHeight="true" outlineLevel="0" collapsed="false">
      <c r="D191" s="2"/>
    </row>
    <row r="192" customFormat="false" ht="18.7" hidden="false" customHeight="true" outlineLevel="0" collapsed="false">
      <c r="D192" s="2"/>
    </row>
    <row r="193" customFormat="false" ht="18.7" hidden="false" customHeight="true" outlineLevel="0" collapsed="false">
      <c r="D193" s="2"/>
    </row>
    <row r="194" customFormat="false" ht="18.7" hidden="false" customHeight="true" outlineLevel="0" collapsed="false">
      <c r="D194" s="2"/>
    </row>
    <row r="195" customFormat="false" ht="18.7" hidden="false" customHeight="true" outlineLevel="0" collapsed="false">
      <c r="D195" s="2"/>
    </row>
    <row r="196" customFormat="false" ht="18.7" hidden="false" customHeight="true" outlineLevel="0" collapsed="false">
      <c r="D196" s="2"/>
    </row>
    <row r="197" customFormat="false" ht="18.7" hidden="false" customHeight="true" outlineLevel="0" collapsed="false">
      <c r="D197" s="2"/>
    </row>
    <row r="198" customFormat="false" ht="18.7" hidden="false" customHeight="true" outlineLevel="0" collapsed="false">
      <c r="D198" s="2"/>
    </row>
    <row r="199" customFormat="false" ht="18.7" hidden="false" customHeight="true" outlineLevel="0" collapsed="false">
      <c r="D199" s="2"/>
    </row>
    <row r="200" customFormat="false" ht="18.7" hidden="false" customHeight="true" outlineLevel="0" collapsed="false">
      <c r="D200" s="2"/>
    </row>
    <row r="201" customFormat="false" ht="18.7" hidden="false" customHeight="true" outlineLevel="0" collapsed="false">
      <c r="D201" s="2"/>
    </row>
    <row r="202" customFormat="false" ht="18.7" hidden="false" customHeight="true" outlineLevel="0" collapsed="false">
      <c r="D202" s="2"/>
    </row>
    <row r="203" customFormat="false" ht="18.7" hidden="false" customHeight="true" outlineLevel="0" collapsed="false">
      <c r="D203" s="2"/>
    </row>
    <row r="204" customFormat="false" ht="18.7" hidden="false" customHeight="true" outlineLevel="0" collapsed="false">
      <c r="D204" s="2"/>
    </row>
    <row r="205" customFormat="false" ht="18.7" hidden="false" customHeight="true" outlineLevel="0" collapsed="false">
      <c r="D205" s="2"/>
    </row>
    <row r="206" customFormat="false" ht="18.7" hidden="false" customHeight="true" outlineLevel="0" collapsed="false">
      <c r="D206" s="2"/>
    </row>
    <row r="207" customFormat="false" ht="18.7" hidden="false" customHeight="true" outlineLevel="0" collapsed="false">
      <c r="D207" s="2"/>
    </row>
    <row r="208" customFormat="false" ht="18.7" hidden="false" customHeight="true" outlineLevel="0" collapsed="false">
      <c r="D208" s="2"/>
    </row>
    <row r="209" customFormat="false" ht="18.7" hidden="false" customHeight="true" outlineLevel="0" collapsed="false">
      <c r="D209" s="2"/>
    </row>
    <row r="210" customFormat="false" ht="18.7" hidden="false" customHeight="true" outlineLevel="0" collapsed="false">
      <c r="D210" s="2"/>
    </row>
    <row r="211" customFormat="false" ht="18.7" hidden="false" customHeight="true" outlineLevel="0" collapsed="false">
      <c r="D211" s="2"/>
    </row>
    <row r="212" customFormat="false" ht="18.7" hidden="false" customHeight="true" outlineLevel="0" collapsed="false">
      <c r="D212" s="2"/>
    </row>
    <row r="213" customFormat="false" ht="18.7" hidden="false" customHeight="true" outlineLevel="0" collapsed="false">
      <c r="D213" s="2"/>
    </row>
    <row r="214" customFormat="false" ht="18.7" hidden="false" customHeight="true" outlineLevel="0" collapsed="false">
      <c r="D214" s="2"/>
    </row>
    <row r="215" customFormat="false" ht="18.7" hidden="false" customHeight="true" outlineLevel="0" collapsed="false">
      <c r="D215" s="2"/>
    </row>
    <row r="216" customFormat="false" ht="18.7" hidden="false" customHeight="true" outlineLevel="0" collapsed="false">
      <c r="D216" s="2"/>
    </row>
    <row r="217" customFormat="false" ht="18.7" hidden="false" customHeight="true" outlineLevel="0" collapsed="false">
      <c r="D217" s="2"/>
    </row>
    <row r="218" customFormat="false" ht="18.7" hidden="false" customHeight="true" outlineLevel="0" collapsed="false">
      <c r="D218" s="2"/>
    </row>
    <row r="219" customFormat="false" ht="18.7" hidden="false" customHeight="true" outlineLevel="0" collapsed="false">
      <c r="D219" s="2"/>
    </row>
    <row r="220" customFormat="false" ht="18.7" hidden="false" customHeight="true" outlineLevel="0" collapsed="false">
      <c r="D220" s="2"/>
    </row>
    <row r="221" customFormat="false" ht="18.7" hidden="false" customHeight="true" outlineLevel="0" collapsed="false">
      <c r="D221" s="2"/>
    </row>
    <row r="222" customFormat="false" ht="18.7" hidden="false" customHeight="true" outlineLevel="0" collapsed="false">
      <c r="D222" s="2"/>
    </row>
    <row r="223" customFormat="false" ht="18.7" hidden="false" customHeight="true" outlineLevel="0" collapsed="false">
      <c r="D223" s="2"/>
    </row>
    <row r="224" customFormat="false" ht="18.7" hidden="false" customHeight="true" outlineLevel="0" collapsed="false">
      <c r="D224" s="2"/>
    </row>
    <row r="225" customFormat="false" ht="18.7" hidden="false" customHeight="true" outlineLevel="0" collapsed="false">
      <c r="D225" s="2"/>
    </row>
    <row r="226" customFormat="false" ht="18.7" hidden="false" customHeight="true" outlineLevel="0" collapsed="false">
      <c r="D226" s="2"/>
    </row>
    <row r="227" customFormat="false" ht="18.7" hidden="false" customHeight="true" outlineLevel="0" collapsed="false">
      <c r="D227" s="2"/>
    </row>
    <row r="228" customFormat="false" ht="18.7" hidden="false" customHeight="true" outlineLevel="0" collapsed="false">
      <c r="D228" s="2"/>
    </row>
    <row r="229" customFormat="false" ht="18.7" hidden="false" customHeight="true" outlineLevel="0" collapsed="false">
      <c r="D229" s="2"/>
    </row>
    <row r="230" customFormat="false" ht="18.7" hidden="false" customHeight="true" outlineLevel="0" collapsed="false">
      <c r="D230" s="2"/>
    </row>
    <row r="231" customFormat="false" ht="18.7" hidden="false" customHeight="true" outlineLevel="0" collapsed="false">
      <c r="D231" s="2"/>
    </row>
    <row r="232" customFormat="false" ht="18.7" hidden="false" customHeight="true" outlineLevel="0" collapsed="false">
      <c r="D232" s="2"/>
    </row>
    <row r="233" customFormat="false" ht="18.7" hidden="false" customHeight="true" outlineLevel="0" collapsed="false">
      <c r="D233" s="2"/>
    </row>
    <row r="234" customFormat="false" ht="18.7" hidden="false" customHeight="true" outlineLevel="0" collapsed="false">
      <c r="D234" s="2"/>
    </row>
    <row r="235" customFormat="false" ht="18.7" hidden="false" customHeight="true" outlineLevel="0" collapsed="false">
      <c r="D235" s="2"/>
    </row>
    <row r="236" customFormat="false" ht="18.7" hidden="false" customHeight="true" outlineLevel="0" collapsed="false">
      <c r="D236" s="2"/>
    </row>
    <row r="237" customFormat="false" ht="18.7" hidden="false" customHeight="true" outlineLevel="0" collapsed="false">
      <c r="D237" s="2"/>
    </row>
    <row r="238" customFormat="false" ht="18.7" hidden="false" customHeight="true" outlineLevel="0" collapsed="false">
      <c r="D238" s="2"/>
    </row>
    <row r="239" customFormat="false" ht="18.7" hidden="false" customHeight="true" outlineLevel="0" collapsed="false">
      <c r="D239" s="2"/>
    </row>
    <row r="240" customFormat="false" ht="18.7" hidden="false" customHeight="true" outlineLevel="0" collapsed="false">
      <c r="D240" s="2"/>
    </row>
    <row r="241" customFormat="false" ht="18.7" hidden="false" customHeight="true" outlineLevel="0" collapsed="false">
      <c r="D241" s="2"/>
    </row>
    <row r="242" customFormat="false" ht="18.7" hidden="false" customHeight="true" outlineLevel="0" collapsed="false">
      <c r="D242" s="2"/>
    </row>
    <row r="243" customFormat="false" ht="18.7" hidden="false" customHeight="true" outlineLevel="0" collapsed="false">
      <c r="D243" s="2"/>
    </row>
    <row r="244" customFormat="false" ht="18.7" hidden="false" customHeight="true" outlineLevel="0" collapsed="false">
      <c r="D244" s="2"/>
    </row>
    <row r="245" customFormat="false" ht="18.7" hidden="false" customHeight="true" outlineLevel="0" collapsed="false">
      <c r="D245" s="2"/>
    </row>
    <row r="246" customFormat="false" ht="18.7" hidden="false" customHeight="true" outlineLevel="0" collapsed="false">
      <c r="D246" s="2"/>
    </row>
    <row r="247" customFormat="false" ht="18.7" hidden="false" customHeight="true" outlineLevel="0" collapsed="false">
      <c r="D247" s="2"/>
    </row>
    <row r="248" customFormat="false" ht="18.7" hidden="false" customHeight="true" outlineLevel="0" collapsed="false">
      <c r="D248" s="2"/>
    </row>
    <row r="249" customFormat="false" ht="18.7" hidden="false" customHeight="true" outlineLevel="0" collapsed="false">
      <c r="D249" s="2"/>
    </row>
    <row r="250" customFormat="false" ht="18.7" hidden="false" customHeight="true" outlineLevel="0" collapsed="false">
      <c r="D250" s="2"/>
    </row>
    <row r="251" customFormat="false" ht="18.7" hidden="false" customHeight="true" outlineLevel="0" collapsed="false">
      <c r="D251" s="2"/>
    </row>
    <row r="252" customFormat="false" ht="18.7" hidden="false" customHeight="true" outlineLevel="0" collapsed="false">
      <c r="D252" s="2"/>
    </row>
    <row r="253" customFormat="false" ht="18.7" hidden="false" customHeight="true" outlineLevel="0" collapsed="false">
      <c r="D253" s="2"/>
    </row>
    <row r="254" customFormat="false" ht="18.7" hidden="false" customHeight="true" outlineLevel="0" collapsed="false">
      <c r="D254" s="2"/>
    </row>
    <row r="255" customFormat="false" ht="18.7" hidden="false" customHeight="true" outlineLevel="0" collapsed="false">
      <c r="D255" s="2"/>
    </row>
    <row r="256" customFormat="false" ht="18.7" hidden="false" customHeight="true" outlineLevel="0" collapsed="false">
      <c r="D256" s="2"/>
    </row>
    <row r="257" customFormat="false" ht="18.7" hidden="false" customHeight="true" outlineLevel="0" collapsed="false">
      <c r="D257" s="2"/>
    </row>
    <row r="258" customFormat="false" ht="18.7" hidden="false" customHeight="true" outlineLevel="0" collapsed="false">
      <c r="D258" s="2"/>
    </row>
    <row r="259" customFormat="false" ht="18.7" hidden="false" customHeight="true" outlineLevel="0" collapsed="false">
      <c r="D259" s="2"/>
    </row>
    <row r="260" customFormat="false" ht="18.7" hidden="false" customHeight="true" outlineLevel="0" collapsed="false">
      <c r="D260" s="2"/>
    </row>
    <row r="261" customFormat="false" ht="18.7" hidden="false" customHeight="true" outlineLevel="0" collapsed="false">
      <c r="D261" s="2"/>
    </row>
    <row r="262" customFormat="false" ht="18.7" hidden="false" customHeight="true" outlineLevel="0" collapsed="false">
      <c r="D262" s="2"/>
    </row>
    <row r="263" customFormat="false" ht="18.7" hidden="false" customHeight="true" outlineLevel="0" collapsed="false">
      <c r="D263" s="2"/>
    </row>
    <row r="264" customFormat="false" ht="18.7" hidden="false" customHeight="true" outlineLevel="0" collapsed="false">
      <c r="D264" s="2"/>
    </row>
    <row r="265" customFormat="false" ht="18.7" hidden="false" customHeight="true" outlineLevel="0" collapsed="false">
      <c r="D265" s="2"/>
    </row>
    <row r="266" customFormat="false" ht="18.7" hidden="false" customHeight="true" outlineLevel="0" collapsed="false">
      <c r="D266" s="2"/>
    </row>
    <row r="267" customFormat="false" ht="18.7" hidden="false" customHeight="true" outlineLevel="0" collapsed="false">
      <c r="D267" s="2"/>
    </row>
    <row r="268" customFormat="false" ht="18.7" hidden="false" customHeight="true" outlineLevel="0" collapsed="false">
      <c r="D268" s="2"/>
    </row>
    <row r="269" customFormat="false" ht="18.7" hidden="false" customHeight="true" outlineLevel="0" collapsed="false">
      <c r="D269" s="2"/>
    </row>
    <row r="270" customFormat="false" ht="18.7" hidden="false" customHeight="true" outlineLevel="0" collapsed="false">
      <c r="D270" s="2"/>
    </row>
    <row r="271" customFormat="false" ht="18.7" hidden="false" customHeight="true" outlineLevel="0" collapsed="false">
      <c r="D271" s="2"/>
    </row>
    <row r="272" customFormat="false" ht="18.7" hidden="false" customHeight="true" outlineLevel="0" collapsed="false">
      <c r="D272" s="2"/>
    </row>
    <row r="273" customFormat="false" ht="18.7" hidden="false" customHeight="true" outlineLevel="0" collapsed="false">
      <c r="D273" s="2"/>
    </row>
    <row r="274" customFormat="false" ht="18.7" hidden="false" customHeight="true" outlineLevel="0" collapsed="false">
      <c r="D274" s="2"/>
    </row>
    <row r="275" customFormat="false" ht="18.7" hidden="false" customHeight="true" outlineLevel="0" collapsed="false">
      <c r="D275" s="2"/>
    </row>
    <row r="276" customFormat="false" ht="18.7" hidden="false" customHeight="true" outlineLevel="0" collapsed="false">
      <c r="D276" s="2"/>
    </row>
    <row r="277" customFormat="false" ht="18.7" hidden="false" customHeight="true" outlineLevel="0" collapsed="false">
      <c r="D277" s="2"/>
    </row>
    <row r="278" customFormat="false" ht="18.7" hidden="false" customHeight="true" outlineLevel="0" collapsed="false">
      <c r="D278" s="2"/>
    </row>
    <row r="279" customFormat="false" ht="18.7" hidden="false" customHeight="true" outlineLevel="0" collapsed="false">
      <c r="D279" s="2"/>
    </row>
    <row r="280" customFormat="false" ht="18.7" hidden="false" customHeight="true" outlineLevel="0" collapsed="false">
      <c r="D280" s="2"/>
    </row>
    <row r="281" customFormat="false" ht="18.7" hidden="false" customHeight="true" outlineLevel="0" collapsed="false">
      <c r="D281" s="2"/>
    </row>
    <row r="282" customFormat="false" ht="18.7" hidden="false" customHeight="true" outlineLevel="0" collapsed="false">
      <c r="D282" s="2"/>
    </row>
    <row r="283" customFormat="false" ht="18.7" hidden="false" customHeight="true" outlineLevel="0" collapsed="false">
      <c r="D283" s="2"/>
    </row>
    <row r="284" customFormat="false" ht="18.7" hidden="false" customHeight="true" outlineLevel="0" collapsed="false">
      <c r="D284" s="2"/>
    </row>
    <row r="285" customFormat="false" ht="18.7" hidden="false" customHeight="true" outlineLevel="0" collapsed="false">
      <c r="D285" s="2"/>
    </row>
    <row r="286" customFormat="false" ht="18.7" hidden="false" customHeight="true" outlineLevel="0" collapsed="false">
      <c r="D286" s="2"/>
    </row>
    <row r="287" customFormat="false" ht="18.7" hidden="false" customHeight="true" outlineLevel="0" collapsed="false">
      <c r="D287" s="2"/>
    </row>
    <row r="288" customFormat="false" ht="18.7" hidden="false" customHeight="true" outlineLevel="0" collapsed="false">
      <c r="D288" s="2"/>
    </row>
    <row r="289" customFormat="false" ht="18.7" hidden="false" customHeight="true" outlineLevel="0" collapsed="false">
      <c r="D289" s="2"/>
    </row>
    <row r="290" customFormat="false" ht="18.7" hidden="false" customHeight="true" outlineLevel="0" collapsed="false">
      <c r="D290" s="2"/>
    </row>
    <row r="291" customFormat="false" ht="18.7" hidden="false" customHeight="true" outlineLevel="0" collapsed="false">
      <c r="D291" s="2"/>
    </row>
    <row r="292" customFormat="false" ht="18.7" hidden="false" customHeight="true" outlineLevel="0" collapsed="false">
      <c r="D292" s="2"/>
    </row>
    <row r="293" customFormat="false" ht="18.7" hidden="false" customHeight="true" outlineLevel="0" collapsed="false">
      <c r="D293" s="2"/>
    </row>
    <row r="294" customFormat="false" ht="18.7" hidden="false" customHeight="true" outlineLevel="0" collapsed="false">
      <c r="D294" s="2"/>
    </row>
    <row r="295" customFormat="false" ht="18.7" hidden="false" customHeight="true" outlineLevel="0" collapsed="false">
      <c r="D295" s="2"/>
    </row>
    <row r="296" customFormat="false" ht="18.7" hidden="false" customHeight="true" outlineLevel="0" collapsed="false">
      <c r="D296" s="2"/>
    </row>
    <row r="297" customFormat="false" ht="18.7" hidden="false" customHeight="true" outlineLevel="0" collapsed="false">
      <c r="D297" s="2"/>
    </row>
    <row r="298" customFormat="false" ht="18.7" hidden="false" customHeight="true" outlineLevel="0" collapsed="false">
      <c r="D298" s="2"/>
    </row>
    <row r="299" customFormat="false" ht="18.7" hidden="false" customHeight="true" outlineLevel="0" collapsed="false">
      <c r="D299" s="2"/>
    </row>
    <row r="300" customFormat="false" ht="18.7" hidden="false" customHeight="true" outlineLevel="0" collapsed="false">
      <c r="D300" s="2"/>
    </row>
    <row r="301" customFormat="false" ht="18.7" hidden="false" customHeight="true" outlineLevel="0" collapsed="false">
      <c r="D301" s="2"/>
    </row>
    <row r="302" customFormat="false" ht="18.7" hidden="false" customHeight="true" outlineLevel="0" collapsed="false">
      <c r="D302" s="2"/>
    </row>
    <row r="303" customFormat="false" ht="18.7" hidden="false" customHeight="true" outlineLevel="0" collapsed="false">
      <c r="D303" s="2"/>
    </row>
    <row r="304" customFormat="false" ht="18.7" hidden="false" customHeight="true" outlineLevel="0" collapsed="false">
      <c r="D304" s="2"/>
    </row>
    <row r="305" customFormat="false" ht="18.7" hidden="false" customHeight="true" outlineLevel="0" collapsed="false">
      <c r="D305" s="2"/>
    </row>
    <row r="306" customFormat="false" ht="18.7" hidden="false" customHeight="true" outlineLevel="0" collapsed="false">
      <c r="D306" s="2"/>
    </row>
    <row r="307" customFormat="false" ht="18.7" hidden="false" customHeight="true" outlineLevel="0" collapsed="false">
      <c r="D307" s="2"/>
    </row>
    <row r="308" customFormat="false" ht="18.7" hidden="false" customHeight="true" outlineLevel="0" collapsed="false">
      <c r="D308" s="2"/>
    </row>
    <row r="309" customFormat="false" ht="18.7" hidden="false" customHeight="true" outlineLevel="0" collapsed="false">
      <c r="D309" s="2"/>
    </row>
    <row r="310" customFormat="false" ht="18.7" hidden="false" customHeight="true" outlineLevel="0" collapsed="false">
      <c r="D310" s="2"/>
    </row>
    <row r="311" customFormat="false" ht="18.7" hidden="false" customHeight="true" outlineLevel="0" collapsed="false">
      <c r="D311" s="2"/>
    </row>
    <row r="312" customFormat="false" ht="18.7" hidden="false" customHeight="true" outlineLevel="0" collapsed="false">
      <c r="D312" s="2"/>
    </row>
    <row r="313" customFormat="false" ht="18.7" hidden="false" customHeight="true" outlineLevel="0" collapsed="false">
      <c r="D313" s="2"/>
    </row>
    <row r="314" customFormat="false" ht="18.7" hidden="false" customHeight="true" outlineLevel="0" collapsed="false">
      <c r="D314" s="2"/>
    </row>
    <row r="315" customFormat="false" ht="18.7" hidden="false" customHeight="true" outlineLevel="0" collapsed="false">
      <c r="D315" s="2"/>
    </row>
    <row r="316" customFormat="false" ht="18.7" hidden="false" customHeight="true" outlineLevel="0" collapsed="false">
      <c r="D316" s="2"/>
    </row>
    <row r="317" customFormat="false" ht="18.7" hidden="false" customHeight="true" outlineLevel="0" collapsed="false">
      <c r="D317" s="2"/>
    </row>
    <row r="318" customFormat="false" ht="18.7" hidden="false" customHeight="true" outlineLevel="0" collapsed="false">
      <c r="D318" s="2"/>
    </row>
    <row r="319" customFormat="false" ht="18.7" hidden="false" customHeight="true" outlineLevel="0" collapsed="false">
      <c r="D319" s="2"/>
    </row>
    <row r="320" customFormat="false" ht="18.7" hidden="false" customHeight="true" outlineLevel="0" collapsed="false">
      <c r="D320" s="2"/>
    </row>
    <row r="321" customFormat="false" ht="18.7" hidden="false" customHeight="true" outlineLevel="0" collapsed="false">
      <c r="D321" s="2"/>
    </row>
    <row r="322" customFormat="false" ht="18.7" hidden="false" customHeight="true" outlineLevel="0" collapsed="false">
      <c r="D322" s="2"/>
    </row>
    <row r="323" customFormat="false" ht="18.7" hidden="false" customHeight="true" outlineLevel="0" collapsed="false">
      <c r="D323" s="2"/>
    </row>
    <row r="324" customFormat="false" ht="18.7" hidden="false" customHeight="true" outlineLevel="0" collapsed="false">
      <c r="D324" s="2"/>
    </row>
    <row r="325" customFormat="false" ht="18.7" hidden="false" customHeight="true" outlineLevel="0" collapsed="false">
      <c r="D325" s="2"/>
    </row>
    <row r="326" customFormat="false" ht="18.7" hidden="false" customHeight="true" outlineLevel="0" collapsed="false">
      <c r="D326" s="2"/>
    </row>
    <row r="327" customFormat="false" ht="18.7" hidden="false" customHeight="true" outlineLevel="0" collapsed="false">
      <c r="D327" s="2"/>
    </row>
    <row r="328" customFormat="false" ht="18.7" hidden="false" customHeight="true" outlineLevel="0" collapsed="false">
      <c r="D328" s="2"/>
    </row>
    <row r="329" customFormat="false" ht="18.7" hidden="false" customHeight="true" outlineLevel="0" collapsed="false">
      <c r="D329" s="2"/>
    </row>
    <row r="330" customFormat="false" ht="18.7" hidden="false" customHeight="true" outlineLevel="0" collapsed="false">
      <c r="D330" s="2"/>
    </row>
    <row r="331" customFormat="false" ht="18.7" hidden="false" customHeight="true" outlineLevel="0" collapsed="false">
      <c r="D331" s="2"/>
    </row>
    <row r="332" customFormat="false" ht="18.7" hidden="false" customHeight="true" outlineLevel="0" collapsed="false">
      <c r="D332" s="2"/>
    </row>
    <row r="333" customFormat="false" ht="18.7" hidden="false" customHeight="true" outlineLevel="0" collapsed="false">
      <c r="D333" s="2"/>
    </row>
    <row r="334" customFormat="false" ht="18.7" hidden="false" customHeight="true" outlineLevel="0" collapsed="false">
      <c r="D334" s="2"/>
    </row>
    <row r="335" customFormat="false" ht="18.7" hidden="false" customHeight="true" outlineLevel="0" collapsed="false">
      <c r="D335" s="2"/>
    </row>
    <row r="336" customFormat="false" ht="18.7" hidden="false" customHeight="true" outlineLevel="0" collapsed="false">
      <c r="D336" s="2"/>
    </row>
    <row r="337" customFormat="false" ht="18.7" hidden="false" customHeight="true" outlineLevel="0" collapsed="false">
      <c r="D337" s="2"/>
    </row>
    <row r="338" customFormat="false" ht="18.7" hidden="false" customHeight="true" outlineLevel="0" collapsed="false">
      <c r="D338" s="2"/>
    </row>
    <row r="339" customFormat="false" ht="18.7" hidden="false" customHeight="true" outlineLevel="0" collapsed="false">
      <c r="D339" s="2"/>
    </row>
    <row r="340" customFormat="false" ht="18.7" hidden="false" customHeight="true" outlineLevel="0" collapsed="false">
      <c r="D340" s="2"/>
    </row>
    <row r="341" customFormat="false" ht="18.7" hidden="false" customHeight="true" outlineLevel="0" collapsed="false">
      <c r="D341" s="2"/>
    </row>
    <row r="342" customFormat="false" ht="18.7" hidden="false" customHeight="true" outlineLevel="0" collapsed="false">
      <c r="D342" s="2"/>
    </row>
    <row r="343" customFormat="false" ht="18.7" hidden="false" customHeight="true" outlineLevel="0" collapsed="false">
      <c r="D343" s="2"/>
    </row>
    <row r="344" customFormat="false" ht="18.7" hidden="false" customHeight="true" outlineLevel="0" collapsed="false">
      <c r="D344" s="2"/>
    </row>
    <row r="345" customFormat="false" ht="18.7" hidden="false" customHeight="true" outlineLevel="0" collapsed="false">
      <c r="D345" s="2"/>
    </row>
    <row r="346" customFormat="false" ht="18.7" hidden="false" customHeight="true" outlineLevel="0" collapsed="false">
      <c r="D346" s="2"/>
    </row>
    <row r="347" customFormat="false" ht="18.7" hidden="false" customHeight="true" outlineLevel="0" collapsed="false">
      <c r="D347" s="2"/>
    </row>
    <row r="348" customFormat="false" ht="18.7" hidden="false" customHeight="true" outlineLevel="0" collapsed="false">
      <c r="D348" s="2"/>
    </row>
    <row r="349" customFormat="false" ht="18.7" hidden="false" customHeight="true" outlineLevel="0" collapsed="false">
      <c r="D349" s="2"/>
    </row>
    <row r="350" customFormat="false" ht="18.7" hidden="false" customHeight="true" outlineLevel="0" collapsed="false">
      <c r="D350" s="2"/>
    </row>
    <row r="351" customFormat="false" ht="18.7" hidden="false" customHeight="true" outlineLevel="0" collapsed="false">
      <c r="D351" s="2"/>
    </row>
    <row r="352" customFormat="false" ht="18.7" hidden="false" customHeight="true" outlineLevel="0" collapsed="false">
      <c r="D352" s="2"/>
    </row>
    <row r="353" customFormat="false" ht="18.7" hidden="false" customHeight="true" outlineLevel="0" collapsed="false">
      <c r="D353" s="2"/>
    </row>
    <row r="354" customFormat="false" ht="18.7" hidden="false" customHeight="true" outlineLevel="0" collapsed="false">
      <c r="D354" s="2"/>
    </row>
    <row r="355" customFormat="false" ht="18.7" hidden="false" customHeight="true" outlineLevel="0" collapsed="false">
      <c r="D355" s="2"/>
    </row>
    <row r="356" customFormat="false" ht="18.7" hidden="false" customHeight="true" outlineLevel="0" collapsed="false">
      <c r="D356" s="2"/>
    </row>
    <row r="357" customFormat="false" ht="18.7" hidden="false" customHeight="true" outlineLevel="0" collapsed="false">
      <c r="D357" s="2"/>
    </row>
    <row r="358" customFormat="false" ht="18.7" hidden="false" customHeight="true" outlineLevel="0" collapsed="false">
      <c r="D358" s="2"/>
    </row>
    <row r="359" customFormat="false" ht="18.7" hidden="false" customHeight="true" outlineLevel="0" collapsed="false">
      <c r="D359" s="2"/>
    </row>
    <row r="360" customFormat="false" ht="18.7" hidden="false" customHeight="true" outlineLevel="0" collapsed="false">
      <c r="D360" s="2"/>
    </row>
    <row r="361" customFormat="false" ht="18.7" hidden="false" customHeight="true" outlineLevel="0" collapsed="false">
      <c r="D361" s="2"/>
    </row>
    <row r="362" customFormat="false" ht="18.7" hidden="false" customHeight="true" outlineLevel="0" collapsed="false">
      <c r="D362" s="2"/>
    </row>
    <row r="363" customFormat="false" ht="18.7" hidden="false" customHeight="true" outlineLevel="0" collapsed="false">
      <c r="D363" s="2"/>
    </row>
    <row r="364" customFormat="false" ht="18.7" hidden="false" customHeight="true" outlineLevel="0" collapsed="false">
      <c r="D364" s="2"/>
    </row>
    <row r="365" customFormat="false" ht="18.7" hidden="false" customHeight="true" outlineLevel="0" collapsed="false">
      <c r="D365" s="2"/>
    </row>
    <row r="366" customFormat="false" ht="18.7" hidden="false" customHeight="true" outlineLevel="0" collapsed="false">
      <c r="D366" s="2"/>
    </row>
    <row r="367" customFormat="false" ht="18.7" hidden="false" customHeight="true" outlineLevel="0" collapsed="false">
      <c r="D367" s="2"/>
    </row>
    <row r="368" customFormat="false" ht="18.7" hidden="false" customHeight="true" outlineLevel="0" collapsed="false">
      <c r="D368" s="2"/>
    </row>
    <row r="369" customFormat="false" ht="18.7" hidden="false" customHeight="true" outlineLevel="0" collapsed="false">
      <c r="D369" s="2"/>
    </row>
    <row r="370" customFormat="false" ht="18.7" hidden="false" customHeight="true" outlineLevel="0" collapsed="false">
      <c r="D370" s="2"/>
    </row>
    <row r="371" customFormat="false" ht="18.7" hidden="false" customHeight="true" outlineLevel="0" collapsed="false">
      <c r="D371" s="2"/>
    </row>
    <row r="372" customFormat="false" ht="18.7" hidden="false" customHeight="true" outlineLevel="0" collapsed="false">
      <c r="D372" s="2"/>
    </row>
    <row r="373" customFormat="false" ht="18.7" hidden="false" customHeight="true" outlineLevel="0" collapsed="false">
      <c r="D373" s="2"/>
    </row>
    <row r="374" customFormat="false" ht="18.7" hidden="false" customHeight="true" outlineLevel="0" collapsed="false">
      <c r="D374" s="2"/>
    </row>
    <row r="375" customFormat="false" ht="18.7" hidden="false" customHeight="true" outlineLevel="0" collapsed="false">
      <c r="D375" s="2"/>
    </row>
    <row r="376" customFormat="false" ht="18.7" hidden="false" customHeight="true" outlineLevel="0" collapsed="false">
      <c r="D376" s="2"/>
    </row>
    <row r="377" customFormat="false" ht="18.7" hidden="false" customHeight="true" outlineLevel="0" collapsed="false">
      <c r="D377" s="2"/>
    </row>
    <row r="378" customFormat="false" ht="18.7" hidden="false" customHeight="true" outlineLevel="0" collapsed="false">
      <c r="D378" s="2"/>
    </row>
    <row r="379" customFormat="false" ht="18.7" hidden="false" customHeight="true" outlineLevel="0" collapsed="false">
      <c r="D379" s="2"/>
    </row>
    <row r="380" customFormat="false" ht="18.7" hidden="false" customHeight="true" outlineLevel="0" collapsed="false">
      <c r="D380" s="2"/>
    </row>
    <row r="381" customFormat="false" ht="18.7" hidden="false" customHeight="true" outlineLevel="0" collapsed="false">
      <c r="D381" s="2"/>
    </row>
    <row r="382" customFormat="false" ht="18.7" hidden="false" customHeight="true" outlineLevel="0" collapsed="false">
      <c r="D382" s="2"/>
    </row>
    <row r="383" customFormat="false" ht="18.7" hidden="false" customHeight="true" outlineLevel="0" collapsed="false">
      <c r="D383" s="2"/>
    </row>
    <row r="384" customFormat="false" ht="18.7" hidden="false" customHeight="true" outlineLevel="0" collapsed="false">
      <c r="D384" s="2"/>
    </row>
    <row r="385" customFormat="false" ht="18.7" hidden="false" customHeight="true" outlineLevel="0" collapsed="false">
      <c r="D385" s="2"/>
    </row>
    <row r="386" customFormat="false" ht="18.7" hidden="false" customHeight="true" outlineLevel="0" collapsed="false">
      <c r="D386" s="2"/>
    </row>
    <row r="387" customFormat="false" ht="18.7" hidden="false" customHeight="true" outlineLevel="0" collapsed="false">
      <c r="D387" s="2"/>
    </row>
    <row r="388" customFormat="false" ht="18.7" hidden="false" customHeight="true" outlineLevel="0" collapsed="false">
      <c r="D388" s="2"/>
    </row>
    <row r="389" customFormat="false" ht="18.7" hidden="false" customHeight="true" outlineLevel="0" collapsed="false">
      <c r="D389" s="2"/>
    </row>
    <row r="390" customFormat="false" ht="18.7" hidden="false" customHeight="true" outlineLevel="0" collapsed="false">
      <c r="D390" s="2"/>
    </row>
    <row r="391" customFormat="false" ht="18.7" hidden="false" customHeight="true" outlineLevel="0" collapsed="false">
      <c r="D391" s="2"/>
    </row>
    <row r="392" customFormat="false" ht="18.7" hidden="false" customHeight="true" outlineLevel="0" collapsed="false">
      <c r="D392" s="2"/>
    </row>
    <row r="393" customFormat="false" ht="18.7" hidden="false" customHeight="true" outlineLevel="0" collapsed="false">
      <c r="D393" s="2"/>
    </row>
    <row r="394" customFormat="false" ht="18.7" hidden="false" customHeight="true" outlineLevel="0" collapsed="false">
      <c r="D394" s="2"/>
    </row>
    <row r="395" customFormat="false" ht="18.7" hidden="false" customHeight="true" outlineLevel="0" collapsed="false">
      <c r="D395" s="2"/>
    </row>
    <row r="396" customFormat="false" ht="18.7" hidden="false" customHeight="true" outlineLevel="0" collapsed="false">
      <c r="D396" s="2"/>
    </row>
    <row r="397" customFormat="false" ht="18.7" hidden="false" customHeight="true" outlineLevel="0" collapsed="false">
      <c r="D397" s="2"/>
    </row>
    <row r="398" customFormat="false" ht="18.7" hidden="false" customHeight="true" outlineLevel="0" collapsed="false">
      <c r="D398" s="2"/>
    </row>
    <row r="399" customFormat="false" ht="18.7" hidden="false" customHeight="true" outlineLevel="0" collapsed="false">
      <c r="D399" s="2"/>
    </row>
    <row r="400" customFormat="false" ht="18.7" hidden="false" customHeight="true" outlineLevel="0" collapsed="false">
      <c r="D400" s="2"/>
    </row>
    <row r="401" customFormat="false" ht="18.7" hidden="false" customHeight="true" outlineLevel="0" collapsed="false">
      <c r="D401" s="2"/>
    </row>
    <row r="402" customFormat="false" ht="18.7" hidden="false" customHeight="true" outlineLevel="0" collapsed="false">
      <c r="D402" s="2"/>
    </row>
    <row r="403" customFormat="false" ht="18.7" hidden="false" customHeight="true" outlineLevel="0" collapsed="false">
      <c r="D403" s="2"/>
    </row>
    <row r="404" customFormat="false" ht="18.7" hidden="false" customHeight="true" outlineLevel="0" collapsed="false">
      <c r="D404" s="2"/>
    </row>
    <row r="405" customFormat="false" ht="18.7" hidden="false" customHeight="true" outlineLevel="0" collapsed="false">
      <c r="D405" s="2"/>
    </row>
    <row r="406" customFormat="false" ht="18.7" hidden="false" customHeight="true" outlineLevel="0" collapsed="false">
      <c r="D406" s="2"/>
    </row>
    <row r="407" customFormat="false" ht="18.7" hidden="false" customHeight="true" outlineLevel="0" collapsed="false">
      <c r="D407" s="2"/>
    </row>
    <row r="408" customFormat="false" ht="18.7" hidden="false" customHeight="true" outlineLevel="0" collapsed="false">
      <c r="D408" s="2"/>
    </row>
    <row r="409" customFormat="false" ht="18.7" hidden="false" customHeight="true" outlineLevel="0" collapsed="false">
      <c r="D409" s="2"/>
    </row>
    <row r="410" customFormat="false" ht="18.7" hidden="false" customHeight="true" outlineLevel="0" collapsed="false">
      <c r="D410" s="2"/>
    </row>
    <row r="411" customFormat="false" ht="18.7" hidden="false" customHeight="true" outlineLevel="0" collapsed="false">
      <c r="D411" s="2"/>
    </row>
    <row r="412" customFormat="false" ht="18.7" hidden="false" customHeight="true" outlineLevel="0" collapsed="false">
      <c r="D412" s="2"/>
    </row>
    <row r="413" customFormat="false" ht="18.7" hidden="false" customHeight="true" outlineLevel="0" collapsed="false">
      <c r="D413" s="2"/>
    </row>
    <row r="414" customFormat="false" ht="18.7" hidden="false" customHeight="true" outlineLevel="0" collapsed="false">
      <c r="D414" s="2"/>
    </row>
    <row r="415" customFormat="false" ht="18.7" hidden="false" customHeight="true" outlineLevel="0" collapsed="false">
      <c r="D415" s="2"/>
    </row>
    <row r="416" customFormat="false" ht="18.7" hidden="false" customHeight="true" outlineLevel="0" collapsed="false">
      <c r="D416" s="2"/>
    </row>
    <row r="417" customFormat="false" ht="18.7" hidden="false" customHeight="true" outlineLevel="0" collapsed="false">
      <c r="D417" s="2"/>
    </row>
    <row r="418" customFormat="false" ht="18.7" hidden="false" customHeight="true" outlineLevel="0" collapsed="false">
      <c r="D418" s="2"/>
    </row>
    <row r="419" customFormat="false" ht="18.7" hidden="false" customHeight="true" outlineLevel="0" collapsed="false">
      <c r="D419" s="2"/>
    </row>
    <row r="420" customFormat="false" ht="18.7" hidden="false" customHeight="true" outlineLevel="0" collapsed="false">
      <c r="D420" s="2"/>
    </row>
    <row r="421" customFormat="false" ht="18.7" hidden="false" customHeight="true" outlineLevel="0" collapsed="false">
      <c r="D421" s="2"/>
    </row>
    <row r="422" customFormat="false" ht="18.7" hidden="false" customHeight="true" outlineLevel="0" collapsed="false">
      <c r="D422" s="2"/>
    </row>
    <row r="423" customFormat="false" ht="18.7" hidden="false" customHeight="true" outlineLevel="0" collapsed="false">
      <c r="D423" s="2"/>
    </row>
    <row r="424" customFormat="false" ht="18.7" hidden="false" customHeight="true" outlineLevel="0" collapsed="false">
      <c r="D424" s="2"/>
    </row>
    <row r="425" customFormat="false" ht="18.7" hidden="false" customHeight="true" outlineLevel="0" collapsed="false">
      <c r="D425" s="2"/>
    </row>
    <row r="426" customFormat="false" ht="18.7" hidden="false" customHeight="true" outlineLevel="0" collapsed="false">
      <c r="D426" s="2"/>
    </row>
    <row r="427" customFormat="false" ht="18.7" hidden="false" customHeight="true" outlineLevel="0" collapsed="false">
      <c r="D427" s="2"/>
    </row>
    <row r="428" customFormat="false" ht="18.7" hidden="false" customHeight="true" outlineLevel="0" collapsed="false">
      <c r="D428" s="2"/>
    </row>
    <row r="429" customFormat="false" ht="18.7" hidden="false" customHeight="true" outlineLevel="0" collapsed="false">
      <c r="D429" s="2"/>
    </row>
    <row r="430" customFormat="false" ht="18.7" hidden="false" customHeight="true" outlineLevel="0" collapsed="false">
      <c r="D430" s="2"/>
    </row>
    <row r="431" customFormat="false" ht="18.7" hidden="false" customHeight="true" outlineLevel="0" collapsed="false">
      <c r="D431" s="2"/>
    </row>
    <row r="432" customFormat="false" ht="18.7" hidden="false" customHeight="true" outlineLevel="0" collapsed="false">
      <c r="D432" s="2"/>
    </row>
    <row r="433" customFormat="false" ht="18.7" hidden="false" customHeight="true" outlineLevel="0" collapsed="false">
      <c r="D433" s="2"/>
    </row>
    <row r="434" customFormat="false" ht="18.7" hidden="false" customHeight="true" outlineLevel="0" collapsed="false">
      <c r="D434" s="2"/>
    </row>
    <row r="435" customFormat="false" ht="18.7" hidden="false" customHeight="true" outlineLevel="0" collapsed="false">
      <c r="D435" s="2"/>
    </row>
    <row r="436" customFormat="false" ht="18.7" hidden="false" customHeight="true" outlineLevel="0" collapsed="false">
      <c r="D436" s="2"/>
    </row>
    <row r="437" customFormat="false" ht="18.7" hidden="false" customHeight="true" outlineLevel="0" collapsed="false">
      <c r="D437" s="2"/>
    </row>
    <row r="438" customFormat="false" ht="18.7" hidden="false" customHeight="true" outlineLevel="0" collapsed="false">
      <c r="D438" s="2"/>
    </row>
    <row r="439" customFormat="false" ht="18.7" hidden="false" customHeight="true" outlineLevel="0" collapsed="false">
      <c r="D439" s="2"/>
    </row>
    <row r="440" customFormat="false" ht="18.7" hidden="false" customHeight="true" outlineLevel="0" collapsed="false">
      <c r="D440" s="2"/>
    </row>
    <row r="441" customFormat="false" ht="18.7" hidden="false" customHeight="true" outlineLevel="0" collapsed="false">
      <c r="D441" s="2"/>
    </row>
    <row r="442" customFormat="false" ht="18.7" hidden="false" customHeight="true" outlineLevel="0" collapsed="false">
      <c r="D442" s="2"/>
    </row>
    <row r="443" customFormat="false" ht="18.7" hidden="false" customHeight="true" outlineLevel="0" collapsed="false">
      <c r="D443" s="2"/>
    </row>
    <row r="444" customFormat="false" ht="18.7" hidden="false" customHeight="true" outlineLevel="0" collapsed="false">
      <c r="D444" s="2"/>
    </row>
    <row r="445" customFormat="false" ht="18.7" hidden="false" customHeight="true" outlineLevel="0" collapsed="false">
      <c r="D445" s="2"/>
    </row>
    <row r="446" customFormat="false" ht="18.7" hidden="false" customHeight="true" outlineLevel="0" collapsed="false">
      <c r="D446" s="2"/>
    </row>
    <row r="447" customFormat="false" ht="18.7" hidden="false" customHeight="true" outlineLevel="0" collapsed="false">
      <c r="D447" s="2"/>
    </row>
    <row r="448" customFormat="false" ht="18.7" hidden="false" customHeight="true" outlineLevel="0" collapsed="false">
      <c r="D448" s="2"/>
    </row>
    <row r="449" customFormat="false" ht="18.7" hidden="false" customHeight="true" outlineLevel="0" collapsed="false">
      <c r="D449" s="2"/>
    </row>
    <row r="450" customFormat="false" ht="18.7" hidden="false" customHeight="true" outlineLevel="0" collapsed="false">
      <c r="D450" s="2"/>
    </row>
    <row r="451" customFormat="false" ht="18.7" hidden="false" customHeight="true" outlineLevel="0" collapsed="false">
      <c r="D451" s="2"/>
    </row>
    <row r="452" customFormat="false" ht="18.7" hidden="false" customHeight="true" outlineLevel="0" collapsed="false">
      <c r="D452" s="2"/>
    </row>
    <row r="453" customFormat="false" ht="18.7" hidden="false" customHeight="true" outlineLevel="0" collapsed="false">
      <c r="D453" s="2"/>
    </row>
    <row r="454" customFormat="false" ht="18.7" hidden="false" customHeight="true" outlineLevel="0" collapsed="false">
      <c r="D454" s="2"/>
    </row>
    <row r="455" customFormat="false" ht="18.7" hidden="false" customHeight="true" outlineLevel="0" collapsed="false">
      <c r="D455" s="2"/>
    </row>
    <row r="456" customFormat="false" ht="18.7" hidden="false" customHeight="true" outlineLevel="0" collapsed="false">
      <c r="D456" s="2"/>
    </row>
    <row r="457" customFormat="false" ht="18.7" hidden="false" customHeight="true" outlineLevel="0" collapsed="false">
      <c r="D457" s="2"/>
    </row>
    <row r="458" customFormat="false" ht="18.7" hidden="false" customHeight="true" outlineLevel="0" collapsed="false">
      <c r="D458" s="2"/>
    </row>
    <row r="459" customFormat="false" ht="18.7" hidden="false" customHeight="true" outlineLevel="0" collapsed="false">
      <c r="D459" s="2"/>
    </row>
    <row r="460" customFormat="false" ht="18.7" hidden="false" customHeight="true" outlineLevel="0" collapsed="false">
      <c r="D460" s="2"/>
    </row>
    <row r="461" customFormat="false" ht="18.7" hidden="false" customHeight="true" outlineLevel="0" collapsed="false">
      <c r="D461" s="2"/>
    </row>
    <row r="462" customFormat="false" ht="18.7" hidden="false" customHeight="true" outlineLevel="0" collapsed="false">
      <c r="D462" s="2"/>
    </row>
    <row r="463" customFormat="false" ht="18.7" hidden="false" customHeight="true" outlineLevel="0" collapsed="false">
      <c r="D463" s="2"/>
    </row>
    <row r="464" customFormat="false" ht="18.7" hidden="false" customHeight="true" outlineLevel="0" collapsed="false">
      <c r="D464" s="2"/>
    </row>
    <row r="465" customFormat="false" ht="18.7" hidden="false" customHeight="true" outlineLevel="0" collapsed="false">
      <c r="D465" s="2"/>
    </row>
    <row r="466" customFormat="false" ht="18.7" hidden="false" customHeight="true" outlineLevel="0" collapsed="false">
      <c r="D466" s="2"/>
    </row>
    <row r="467" customFormat="false" ht="18.7" hidden="false" customHeight="true" outlineLevel="0" collapsed="false">
      <c r="D467" s="2"/>
    </row>
    <row r="468" customFormat="false" ht="18.7" hidden="false" customHeight="true" outlineLevel="0" collapsed="false">
      <c r="D468" s="2"/>
    </row>
    <row r="469" customFormat="false" ht="18.7" hidden="false" customHeight="true" outlineLevel="0" collapsed="false">
      <c r="D469" s="2"/>
    </row>
    <row r="470" customFormat="false" ht="18.7" hidden="false" customHeight="true" outlineLevel="0" collapsed="false">
      <c r="D470" s="2"/>
    </row>
    <row r="471" customFormat="false" ht="18.7" hidden="false" customHeight="true" outlineLevel="0" collapsed="false">
      <c r="D471" s="2"/>
    </row>
    <row r="472" customFormat="false" ht="18.7" hidden="false" customHeight="true" outlineLevel="0" collapsed="false">
      <c r="D472" s="2"/>
    </row>
    <row r="473" customFormat="false" ht="18.7" hidden="false" customHeight="true" outlineLevel="0" collapsed="false">
      <c r="D473" s="2"/>
    </row>
    <row r="474" customFormat="false" ht="18.7" hidden="false" customHeight="true" outlineLevel="0" collapsed="false">
      <c r="D474" s="2"/>
    </row>
    <row r="475" customFormat="false" ht="18.7" hidden="false" customHeight="true" outlineLevel="0" collapsed="false">
      <c r="D475" s="2"/>
    </row>
    <row r="476" customFormat="false" ht="18.7" hidden="false" customHeight="true" outlineLevel="0" collapsed="false">
      <c r="D476" s="2"/>
    </row>
    <row r="477" customFormat="false" ht="18.7" hidden="false" customHeight="true" outlineLevel="0" collapsed="false">
      <c r="D477" s="2"/>
    </row>
    <row r="478" customFormat="false" ht="18.7" hidden="false" customHeight="true" outlineLevel="0" collapsed="false">
      <c r="D478" s="2"/>
    </row>
    <row r="479" customFormat="false" ht="18.7" hidden="false" customHeight="true" outlineLevel="0" collapsed="false">
      <c r="D479" s="2"/>
    </row>
    <row r="480" customFormat="false" ht="18.7" hidden="false" customHeight="true" outlineLevel="0" collapsed="false">
      <c r="D480" s="2"/>
    </row>
    <row r="481" customFormat="false" ht="18.7" hidden="false" customHeight="true" outlineLevel="0" collapsed="false">
      <c r="D481" s="2"/>
    </row>
    <row r="482" customFormat="false" ht="18.7" hidden="false" customHeight="true" outlineLevel="0" collapsed="false">
      <c r="D482" s="2"/>
    </row>
    <row r="483" customFormat="false" ht="18.7" hidden="false" customHeight="true" outlineLevel="0" collapsed="false">
      <c r="D483" s="2"/>
    </row>
    <row r="484" customFormat="false" ht="18.7" hidden="false" customHeight="true" outlineLevel="0" collapsed="false">
      <c r="D484" s="2"/>
    </row>
    <row r="485" customFormat="false" ht="18.7" hidden="false" customHeight="true" outlineLevel="0" collapsed="false">
      <c r="D485" s="2"/>
    </row>
    <row r="486" customFormat="false" ht="18.7" hidden="false" customHeight="true" outlineLevel="0" collapsed="false">
      <c r="D486" s="2"/>
    </row>
    <row r="487" customFormat="false" ht="18.7" hidden="false" customHeight="true" outlineLevel="0" collapsed="false">
      <c r="D487" s="2"/>
    </row>
    <row r="488" customFormat="false" ht="18.7" hidden="false" customHeight="true" outlineLevel="0" collapsed="false">
      <c r="D488" s="2"/>
    </row>
    <row r="489" customFormat="false" ht="18.7" hidden="false" customHeight="true" outlineLevel="0" collapsed="false">
      <c r="D489" s="2"/>
    </row>
    <row r="490" customFormat="false" ht="18.7" hidden="false" customHeight="true" outlineLevel="0" collapsed="false">
      <c r="D490" s="2"/>
    </row>
    <row r="491" customFormat="false" ht="18.7" hidden="false" customHeight="true" outlineLevel="0" collapsed="false">
      <c r="D491" s="2"/>
    </row>
    <row r="492" customFormat="false" ht="18.7" hidden="false" customHeight="true" outlineLevel="0" collapsed="false">
      <c r="D492" s="2"/>
    </row>
    <row r="493" customFormat="false" ht="18.7" hidden="false" customHeight="true" outlineLevel="0" collapsed="false">
      <c r="D493" s="2"/>
    </row>
    <row r="494" customFormat="false" ht="18.7" hidden="false" customHeight="true" outlineLevel="0" collapsed="false">
      <c r="D494" s="2"/>
    </row>
    <row r="495" customFormat="false" ht="18.7" hidden="false" customHeight="true" outlineLevel="0" collapsed="false">
      <c r="D495" s="2"/>
    </row>
    <row r="496" customFormat="false" ht="18.7" hidden="false" customHeight="true" outlineLevel="0" collapsed="false">
      <c r="D496" s="2"/>
    </row>
    <row r="497" customFormat="false" ht="18.7" hidden="false" customHeight="true" outlineLevel="0" collapsed="false">
      <c r="D497" s="2"/>
    </row>
    <row r="498" customFormat="false" ht="18.7" hidden="false" customHeight="true" outlineLevel="0" collapsed="false">
      <c r="D498" s="2"/>
    </row>
    <row r="499" customFormat="false" ht="18.7" hidden="false" customHeight="true" outlineLevel="0" collapsed="false">
      <c r="D499" s="2"/>
    </row>
    <row r="500" customFormat="false" ht="18.7" hidden="false" customHeight="true" outlineLevel="0" collapsed="false">
      <c r="D500" s="2"/>
    </row>
    <row r="501" customFormat="false" ht="18.7" hidden="false" customHeight="true" outlineLevel="0" collapsed="false">
      <c r="D501" s="2"/>
    </row>
    <row r="502" customFormat="false" ht="18.7" hidden="false" customHeight="true" outlineLevel="0" collapsed="false">
      <c r="D502" s="2"/>
    </row>
    <row r="503" customFormat="false" ht="18.7" hidden="false" customHeight="true" outlineLevel="0" collapsed="false">
      <c r="D503" s="2"/>
    </row>
    <row r="504" customFormat="false" ht="18.7" hidden="false" customHeight="true" outlineLevel="0" collapsed="false">
      <c r="D504" s="2"/>
    </row>
    <row r="505" customFormat="false" ht="18.7" hidden="false" customHeight="true" outlineLevel="0" collapsed="false">
      <c r="D505" s="2"/>
    </row>
    <row r="506" customFormat="false" ht="18.7" hidden="false" customHeight="true" outlineLevel="0" collapsed="false">
      <c r="D506" s="2"/>
    </row>
    <row r="507" customFormat="false" ht="18.7" hidden="false" customHeight="true" outlineLevel="0" collapsed="false">
      <c r="D507" s="2"/>
    </row>
    <row r="508" customFormat="false" ht="18.7" hidden="false" customHeight="true" outlineLevel="0" collapsed="false">
      <c r="D508" s="2"/>
    </row>
    <row r="509" customFormat="false" ht="18.7" hidden="false" customHeight="true" outlineLevel="0" collapsed="false">
      <c r="D509" s="2"/>
    </row>
    <row r="510" customFormat="false" ht="18.7" hidden="false" customHeight="true" outlineLevel="0" collapsed="false">
      <c r="D510" s="2"/>
    </row>
    <row r="511" customFormat="false" ht="18.7" hidden="false" customHeight="true" outlineLevel="0" collapsed="false">
      <c r="D511" s="2"/>
    </row>
    <row r="512" customFormat="false" ht="18.7" hidden="false" customHeight="true" outlineLevel="0" collapsed="false">
      <c r="D512" s="2"/>
    </row>
    <row r="513" customFormat="false" ht="18.7" hidden="false" customHeight="true" outlineLevel="0" collapsed="false">
      <c r="D513" s="2"/>
    </row>
    <row r="514" customFormat="false" ht="18.7" hidden="false" customHeight="true" outlineLevel="0" collapsed="false">
      <c r="D514" s="2"/>
    </row>
    <row r="515" customFormat="false" ht="18.7" hidden="false" customHeight="true" outlineLevel="0" collapsed="false">
      <c r="D515" s="2"/>
    </row>
    <row r="516" customFormat="false" ht="18.7" hidden="false" customHeight="true" outlineLevel="0" collapsed="false">
      <c r="D516" s="2"/>
    </row>
    <row r="517" customFormat="false" ht="18.7" hidden="false" customHeight="true" outlineLevel="0" collapsed="false">
      <c r="D517" s="2"/>
    </row>
    <row r="518" customFormat="false" ht="18.7" hidden="false" customHeight="true" outlineLevel="0" collapsed="false">
      <c r="D518" s="2"/>
    </row>
    <row r="519" customFormat="false" ht="18.7" hidden="false" customHeight="true" outlineLevel="0" collapsed="false">
      <c r="D519" s="2"/>
    </row>
    <row r="520" customFormat="false" ht="18.7" hidden="false" customHeight="true" outlineLevel="0" collapsed="false">
      <c r="D520" s="2"/>
    </row>
    <row r="521" customFormat="false" ht="18.7" hidden="false" customHeight="true" outlineLevel="0" collapsed="false">
      <c r="D521" s="2"/>
    </row>
    <row r="522" customFormat="false" ht="18.7" hidden="false" customHeight="true" outlineLevel="0" collapsed="false">
      <c r="D522" s="2"/>
    </row>
    <row r="523" customFormat="false" ht="18.7" hidden="false" customHeight="true" outlineLevel="0" collapsed="false">
      <c r="D523" s="2"/>
    </row>
    <row r="524" customFormat="false" ht="18.7" hidden="false" customHeight="true" outlineLevel="0" collapsed="false">
      <c r="D524" s="2"/>
    </row>
    <row r="525" customFormat="false" ht="18.7" hidden="false" customHeight="true" outlineLevel="0" collapsed="false">
      <c r="D525" s="2"/>
    </row>
    <row r="526" customFormat="false" ht="18.7" hidden="false" customHeight="true" outlineLevel="0" collapsed="false">
      <c r="D526" s="2"/>
    </row>
    <row r="527" customFormat="false" ht="18.7" hidden="false" customHeight="true" outlineLevel="0" collapsed="false">
      <c r="D527" s="2"/>
    </row>
    <row r="528" customFormat="false" ht="18.7" hidden="false" customHeight="true" outlineLevel="0" collapsed="false">
      <c r="D528" s="2"/>
    </row>
    <row r="529" customFormat="false" ht="18.7" hidden="false" customHeight="true" outlineLevel="0" collapsed="false">
      <c r="D529" s="2"/>
    </row>
    <row r="530" customFormat="false" ht="18.7" hidden="false" customHeight="true" outlineLevel="0" collapsed="false">
      <c r="D530" s="2"/>
    </row>
    <row r="531" customFormat="false" ht="18.7" hidden="false" customHeight="true" outlineLevel="0" collapsed="false">
      <c r="D531" s="2"/>
    </row>
    <row r="532" customFormat="false" ht="18.7" hidden="false" customHeight="true" outlineLevel="0" collapsed="false">
      <c r="D532" s="2"/>
    </row>
    <row r="533" customFormat="false" ht="18.7" hidden="false" customHeight="true" outlineLevel="0" collapsed="false">
      <c r="D533" s="2"/>
    </row>
    <row r="534" customFormat="false" ht="18.7" hidden="false" customHeight="true" outlineLevel="0" collapsed="false">
      <c r="D534" s="2"/>
    </row>
    <row r="535" customFormat="false" ht="18.7" hidden="false" customHeight="true" outlineLevel="0" collapsed="false">
      <c r="D535" s="2"/>
    </row>
    <row r="536" customFormat="false" ht="18.7" hidden="false" customHeight="true" outlineLevel="0" collapsed="false">
      <c r="D536" s="2"/>
    </row>
    <row r="537" customFormat="false" ht="18.7" hidden="false" customHeight="true" outlineLevel="0" collapsed="false">
      <c r="D537" s="2"/>
    </row>
    <row r="538" customFormat="false" ht="18.7" hidden="false" customHeight="true" outlineLevel="0" collapsed="false">
      <c r="D538" s="2"/>
    </row>
    <row r="539" customFormat="false" ht="18.7" hidden="false" customHeight="true" outlineLevel="0" collapsed="false">
      <c r="D539" s="2"/>
    </row>
    <row r="540" customFormat="false" ht="18.7" hidden="false" customHeight="true" outlineLevel="0" collapsed="false">
      <c r="D540" s="2"/>
    </row>
    <row r="541" customFormat="false" ht="18.7" hidden="false" customHeight="true" outlineLevel="0" collapsed="false">
      <c r="D541" s="2"/>
    </row>
    <row r="542" customFormat="false" ht="18.7" hidden="false" customHeight="true" outlineLevel="0" collapsed="false">
      <c r="D542" s="2"/>
    </row>
    <row r="543" customFormat="false" ht="18.7" hidden="false" customHeight="true" outlineLevel="0" collapsed="false">
      <c r="D543" s="2"/>
    </row>
    <row r="544" customFormat="false" ht="18.7" hidden="false" customHeight="true" outlineLevel="0" collapsed="false">
      <c r="D544" s="2"/>
    </row>
    <row r="545" customFormat="false" ht="18.7" hidden="false" customHeight="true" outlineLevel="0" collapsed="false">
      <c r="D545" s="2"/>
    </row>
    <row r="546" customFormat="false" ht="18.7" hidden="false" customHeight="true" outlineLevel="0" collapsed="false">
      <c r="D546" s="2"/>
    </row>
    <row r="547" customFormat="false" ht="18.7" hidden="false" customHeight="true" outlineLevel="0" collapsed="false">
      <c r="D547" s="2"/>
    </row>
    <row r="548" customFormat="false" ht="18.7" hidden="false" customHeight="true" outlineLevel="0" collapsed="false">
      <c r="D548" s="2"/>
    </row>
    <row r="549" customFormat="false" ht="18.7" hidden="false" customHeight="true" outlineLevel="0" collapsed="false">
      <c r="D549" s="2"/>
    </row>
    <row r="550" customFormat="false" ht="18.7" hidden="false" customHeight="true" outlineLevel="0" collapsed="false">
      <c r="D550" s="2"/>
    </row>
    <row r="551" customFormat="false" ht="18.7" hidden="false" customHeight="true" outlineLevel="0" collapsed="false">
      <c r="D551" s="2"/>
    </row>
    <row r="552" customFormat="false" ht="18.7" hidden="false" customHeight="true" outlineLevel="0" collapsed="false">
      <c r="D552" s="2"/>
    </row>
    <row r="553" customFormat="false" ht="18.7" hidden="false" customHeight="true" outlineLevel="0" collapsed="false">
      <c r="D553" s="2"/>
    </row>
    <row r="554" customFormat="false" ht="18.7" hidden="false" customHeight="true" outlineLevel="0" collapsed="false">
      <c r="D554" s="2"/>
    </row>
    <row r="555" customFormat="false" ht="18.7" hidden="false" customHeight="true" outlineLevel="0" collapsed="false">
      <c r="D555" s="2"/>
    </row>
    <row r="556" customFormat="false" ht="18.7" hidden="false" customHeight="true" outlineLevel="0" collapsed="false">
      <c r="D556" s="2"/>
    </row>
    <row r="557" customFormat="false" ht="18.7" hidden="false" customHeight="true" outlineLevel="0" collapsed="false">
      <c r="D557" s="2"/>
    </row>
    <row r="558" customFormat="false" ht="18.7" hidden="false" customHeight="true" outlineLevel="0" collapsed="false">
      <c r="D558" s="2"/>
    </row>
    <row r="559" customFormat="false" ht="18.7" hidden="false" customHeight="true" outlineLevel="0" collapsed="false">
      <c r="D559" s="2"/>
    </row>
    <row r="560" customFormat="false" ht="18.7" hidden="false" customHeight="true" outlineLevel="0" collapsed="false">
      <c r="D560" s="2"/>
    </row>
    <row r="561" customFormat="false" ht="18.7" hidden="false" customHeight="true" outlineLevel="0" collapsed="false">
      <c r="D561" s="2"/>
    </row>
    <row r="562" customFormat="false" ht="18.7" hidden="false" customHeight="true" outlineLevel="0" collapsed="false">
      <c r="D562" s="2"/>
    </row>
    <row r="563" customFormat="false" ht="18.7" hidden="false" customHeight="true" outlineLevel="0" collapsed="false">
      <c r="D563" s="2"/>
    </row>
    <row r="564" customFormat="false" ht="18.7" hidden="false" customHeight="true" outlineLevel="0" collapsed="false">
      <c r="D564" s="2"/>
    </row>
    <row r="565" customFormat="false" ht="18.7" hidden="false" customHeight="true" outlineLevel="0" collapsed="false">
      <c r="D565" s="2"/>
    </row>
    <row r="566" customFormat="false" ht="18.7" hidden="false" customHeight="true" outlineLevel="0" collapsed="false">
      <c r="D566" s="2"/>
    </row>
    <row r="567" customFormat="false" ht="18.7" hidden="false" customHeight="true" outlineLevel="0" collapsed="false">
      <c r="D567" s="2"/>
    </row>
    <row r="568" customFormat="false" ht="18.7" hidden="false" customHeight="true" outlineLevel="0" collapsed="false">
      <c r="D568" s="2"/>
    </row>
    <row r="569" customFormat="false" ht="18.7" hidden="false" customHeight="true" outlineLevel="0" collapsed="false">
      <c r="D569" s="2"/>
    </row>
    <row r="570" customFormat="false" ht="18.7" hidden="false" customHeight="true" outlineLevel="0" collapsed="false">
      <c r="D570" s="2"/>
    </row>
    <row r="571" customFormat="false" ht="18.7" hidden="false" customHeight="true" outlineLevel="0" collapsed="false">
      <c r="D571" s="2"/>
    </row>
    <row r="572" customFormat="false" ht="18.7" hidden="false" customHeight="true" outlineLevel="0" collapsed="false">
      <c r="D572" s="2"/>
    </row>
    <row r="573" customFormat="false" ht="18.7" hidden="false" customHeight="true" outlineLevel="0" collapsed="false">
      <c r="D573" s="2"/>
    </row>
    <row r="574" customFormat="false" ht="18.7" hidden="false" customHeight="true" outlineLevel="0" collapsed="false">
      <c r="D574" s="2"/>
    </row>
    <row r="575" customFormat="false" ht="18.7" hidden="false" customHeight="true" outlineLevel="0" collapsed="false">
      <c r="D575" s="2"/>
    </row>
    <row r="576" customFormat="false" ht="18.7" hidden="false" customHeight="true" outlineLevel="0" collapsed="false">
      <c r="D576" s="2"/>
    </row>
    <row r="577" customFormat="false" ht="18.7" hidden="false" customHeight="true" outlineLevel="0" collapsed="false">
      <c r="D577" s="2"/>
    </row>
    <row r="578" customFormat="false" ht="18.7" hidden="false" customHeight="true" outlineLevel="0" collapsed="false">
      <c r="D578" s="2"/>
    </row>
    <row r="579" customFormat="false" ht="18.7" hidden="false" customHeight="true" outlineLevel="0" collapsed="false">
      <c r="D579" s="2"/>
    </row>
    <row r="580" customFormat="false" ht="18.7" hidden="false" customHeight="true" outlineLevel="0" collapsed="false">
      <c r="D580" s="2"/>
    </row>
    <row r="581" customFormat="false" ht="18.7" hidden="false" customHeight="true" outlineLevel="0" collapsed="false">
      <c r="D581" s="2"/>
    </row>
    <row r="582" customFormat="false" ht="18.7" hidden="false" customHeight="true" outlineLevel="0" collapsed="false">
      <c r="D582" s="2"/>
    </row>
    <row r="583" customFormat="false" ht="18.7" hidden="false" customHeight="true" outlineLevel="0" collapsed="false">
      <c r="D583" s="2"/>
    </row>
    <row r="584" customFormat="false" ht="18.7" hidden="false" customHeight="true" outlineLevel="0" collapsed="false">
      <c r="D584" s="2"/>
    </row>
    <row r="585" customFormat="false" ht="18.7" hidden="false" customHeight="true" outlineLevel="0" collapsed="false">
      <c r="D585" s="2"/>
    </row>
    <row r="586" customFormat="false" ht="18.7" hidden="false" customHeight="true" outlineLevel="0" collapsed="false">
      <c r="D586" s="2"/>
    </row>
    <row r="587" customFormat="false" ht="18.7" hidden="false" customHeight="true" outlineLevel="0" collapsed="false">
      <c r="D587" s="2"/>
    </row>
    <row r="588" customFormat="false" ht="18.7" hidden="false" customHeight="true" outlineLevel="0" collapsed="false">
      <c r="D588" s="2"/>
    </row>
    <row r="589" customFormat="false" ht="18.7" hidden="false" customHeight="true" outlineLevel="0" collapsed="false">
      <c r="D589" s="2"/>
    </row>
    <row r="590" customFormat="false" ht="18.7" hidden="false" customHeight="true" outlineLevel="0" collapsed="false">
      <c r="D590" s="2"/>
    </row>
    <row r="591" customFormat="false" ht="18.7" hidden="false" customHeight="true" outlineLevel="0" collapsed="false">
      <c r="D591" s="2"/>
    </row>
    <row r="592" customFormat="false" ht="18.7" hidden="false" customHeight="true" outlineLevel="0" collapsed="false">
      <c r="D592" s="2"/>
    </row>
    <row r="593" customFormat="false" ht="18.7" hidden="false" customHeight="true" outlineLevel="0" collapsed="false">
      <c r="D593" s="2"/>
    </row>
    <row r="594" customFormat="false" ht="18.7" hidden="false" customHeight="true" outlineLevel="0" collapsed="false">
      <c r="D594" s="2"/>
    </row>
    <row r="595" customFormat="false" ht="18.7" hidden="false" customHeight="true" outlineLevel="0" collapsed="false">
      <c r="D595" s="2"/>
    </row>
    <row r="596" customFormat="false" ht="18.7" hidden="false" customHeight="true" outlineLevel="0" collapsed="false">
      <c r="D596" s="2"/>
    </row>
    <row r="597" customFormat="false" ht="18.7" hidden="false" customHeight="true" outlineLevel="0" collapsed="false">
      <c r="D597" s="2"/>
    </row>
    <row r="598" customFormat="false" ht="18.7" hidden="false" customHeight="true" outlineLevel="0" collapsed="false">
      <c r="D598" s="2"/>
    </row>
    <row r="599" customFormat="false" ht="18.7" hidden="false" customHeight="true" outlineLevel="0" collapsed="false">
      <c r="D599" s="2"/>
    </row>
    <row r="600" customFormat="false" ht="18.7" hidden="false" customHeight="true" outlineLevel="0" collapsed="false">
      <c r="D600" s="2"/>
    </row>
    <row r="601" customFormat="false" ht="18.7" hidden="false" customHeight="true" outlineLevel="0" collapsed="false">
      <c r="D601" s="2"/>
    </row>
    <row r="602" customFormat="false" ht="18.7" hidden="false" customHeight="true" outlineLevel="0" collapsed="false">
      <c r="D602" s="2"/>
    </row>
    <row r="603" customFormat="false" ht="18.7" hidden="false" customHeight="true" outlineLevel="0" collapsed="false">
      <c r="D603" s="2"/>
    </row>
    <row r="604" customFormat="false" ht="18.7" hidden="false" customHeight="true" outlineLevel="0" collapsed="false">
      <c r="D604" s="2"/>
    </row>
    <row r="605" customFormat="false" ht="18.7" hidden="false" customHeight="true" outlineLevel="0" collapsed="false">
      <c r="D605" s="2"/>
    </row>
    <row r="606" customFormat="false" ht="18.7" hidden="false" customHeight="true" outlineLevel="0" collapsed="false">
      <c r="D606" s="2"/>
    </row>
    <row r="607" customFormat="false" ht="18.7" hidden="false" customHeight="true" outlineLevel="0" collapsed="false">
      <c r="D607" s="2"/>
    </row>
    <row r="608" customFormat="false" ht="18.7" hidden="false" customHeight="true" outlineLevel="0" collapsed="false">
      <c r="D608" s="2"/>
    </row>
    <row r="609" customFormat="false" ht="18.7" hidden="false" customHeight="true" outlineLevel="0" collapsed="false">
      <c r="D609" s="2"/>
    </row>
    <row r="610" customFormat="false" ht="18.7" hidden="false" customHeight="true" outlineLevel="0" collapsed="false">
      <c r="D610" s="2"/>
    </row>
    <row r="611" customFormat="false" ht="18.7" hidden="false" customHeight="true" outlineLevel="0" collapsed="false">
      <c r="D611" s="2"/>
    </row>
    <row r="612" customFormat="false" ht="18.7" hidden="false" customHeight="true" outlineLevel="0" collapsed="false">
      <c r="D612" s="2"/>
    </row>
    <row r="613" customFormat="false" ht="18.7" hidden="false" customHeight="true" outlineLevel="0" collapsed="false">
      <c r="D613" s="2"/>
    </row>
    <row r="614" customFormat="false" ht="18.7" hidden="false" customHeight="true" outlineLevel="0" collapsed="false">
      <c r="D614" s="2"/>
    </row>
    <row r="615" customFormat="false" ht="18.7" hidden="false" customHeight="true" outlineLevel="0" collapsed="false">
      <c r="D615" s="2"/>
    </row>
    <row r="616" customFormat="false" ht="18.7" hidden="false" customHeight="true" outlineLevel="0" collapsed="false">
      <c r="D616" s="2"/>
    </row>
    <row r="617" customFormat="false" ht="18.7" hidden="false" customHeight="true" outlineLevel="0" collapsed="false">
      <c r="D617" s="2"/>
    </row>
    <row r="618" customFormat="false" ht="18.7" hidden="false" customHeight="true" outlineLevel="0" collapsed="false">
      <c r="D618" s="2"/>
    </row>
    <row r="619" customFormat="false" ht="18.7" hidden="false" customHeight="true" outlineLevel="0" collapsed="false">
      <c r="D619" s="2"/>
    </row>
    <row r="620" customFormat="false" ht="18.7" hidden="false" customHeight="true" outlineLevel="0" collapsed="false">
      <c r="D620" s="2"/>
    </row>
    <row r="621" customFormat="false" ht="18.7" hidden="false" customHeight="true" outlineLevel="0" collapsed="false">
      <c r="D621" s="2"/>
    </row>
    <row r="622" customFormat="false" ht="18.7" hidden="false" customHeight="true" outlineLevel="0" collapsed="false">
      <c r="D622" s="2"/>
    </row>
    <row r="623" customFormat="false" ht="18.7" hidden="false" customHeight="true" outlineLevel="0" collapsed="false">
      <c r="D623" s="2"/>
    </row>
    <row r="624" customFormat="false" ht="18.7" hidden="false" customHeight="true" outlineLevel="0" collapsed="false">
      <c r="D624" s="2"/>
    </row>
    <row r="625" customFormat="false" ht="18.7" hidden="false" customHeight="true" outlineLevel="0" collapsed="false">
      <c r="D625" s="2"/>
    </row>
    <row r="626" customFormat="false" ht="18.7" hidden="false" customHeight="true" outlineLevel="0" collapsed="false">
      <c r="D626" s="2"/>
    </row>
    <row r="627" customFormat="false" ht="18.7" hidden="false" customHeight="true" outlineLevel="0" collapsed="false">
      <c r="D627" s="2"/>
    </row>
    <row r="628" customFormat="false" ht="18.7" hidden="false" customHeight="true" outlineLevel="0" collapsed="false">
      <c r="D628" s="2"/>
    </row>
    <row r="629" customFormat="false" ht="18.7" hidden="false" customHeight="true" outlineLevel="0" collapsed="false">
      <c r="D629" s="2"/>
    </row>
    <row r="630" customFormat="false" ht="18.7" hidden="false" customHeight="true" outlineLevel="0" collapsed="false">
      <c r="D630" s="2"/>
    </row>
    <row r="631" customFormat="false" ht="18.7" hidden="false" customHeight="true" outlineLevel="0" collapsed="false">
      <c r="D631" s="2"/>
    </row>
    <row r="632" customFormat="false" ht="18.7" hidden="false" customHeight="true" outlineLevel="0" collapsed="false">
      <c r="D632" s="2"/>
    </row>
    <row r="633" customFormat="false" ht="18.7" hidden="false" customHeight="true" outlineLevel="0" collapsed="false">
      <c r="D633" s="2"/>
    </row>
    <row r="634" customFormat="false" ht="18.7" hidden="false" customHeight="true" outlineLevel="0" collapsed="false">
      <c r="D634" s="2"/>
    </row>
    <row r="635" customFormat="false" ht="18.7" hidden="false" customHeight="true" outlineLevel="0" collapsed="false">
      <c r="D635" s="2"/>
    </row>
    <row r="636" customFormat="false" ht="18.7" hidden="false" customHeight="true" outlineLevel="0" collapsed="false">
      <c r="D636" s="2"/>
    </row>
    <row r="637" customFormat="false" ht="18.7" hidden="false" customHeight="true" outlineLevel="0" collapsed="false">
      <c r="D637" s="2"/>
    </row>
    <row r="638" customFormat="false" ht="18.7" hidden="false" customHeight="true" outlineLevel="0" collapsed="false">
      <c r="D638" s="2"/>
    </row>
    <row r="639" customFormat="false" ht="18.7" hidden="false" customHeight="true" outlineLevel="0" collapsed="false">
      <c r="D639" s="2"/>
    </row>
    <row r="640" customFormat="false" ht="18.7" hidden="false" customHeight="true" outlineLevel="0" collapsed="false">
      <c r="D640" s="2"/>
    </row>
    <row r="641" customFormat="false" ht="18.7" hidden="false" customHeight="true" outlineLevel="0" collapsed="false">
      <c r="D641" s="2"/>
    </row>
    <row r="642" customFormat="false" ht="18.7" hidden="false" customHeight="true" outlineLevel="0" collapsed="false">
      <c r="D642" s="2"/>
    </row>
    <row r="643" customFormat="false" ht="18.7" hidden="false" customHeight="true" outlineLevel="0" collapsed="false">
      <c r="D643" s="2"/>
    </row>
    <row r="644" customFormat="false" ht="18.7" hidden="false" customHeight="true" outlineLevel="0" collapsed="false">
      <c r="D644" s="2"/>
    </row>
    <row r="645" customFormat="false" ht="18.7" hidden="false" customHeight="true" outlineLevel="0" collapsed="false">
      <c r="D645" s="2"/>
    </row>
    <row r="646" customFormat="false" ht="18.7" hidden="false" customHeight="true" outlineLevel="0" collapsed="false">
      <c r="D646" s="2"/>
    </row>
    <row r="647" customFormat="false" ht="18.7" hidden="false" customHeight="true" outlineLevel="0" collapsed="false">
      <c r="D647" s="2"/>
    </row>
    <row r="648" customFormat="false" ht="18.7" hidden="false" customHeight="true" outlineLevel="0" collapsed="false">
      <c r="D648" s="2"/>
    </row>
    <row r="649" customFormat="false" ht="18.7" hidden="false" customHeight="true" outlineLevel="0" collapsed="false">
      <c r="D649" s="2"/>
    </row>
    <row r="650" customFormat="false" ht="18.7" hidden="false" customHeight="true" outlineLevel="0" collapsed="false">
      <c r="D650" s="2"/>
    </row>
    <row r="651" customFormat="false" ht="18.7" hidden="false" customHeight="true" outlineLevel="0" collapsed="false">
      <c r="D651" s="2"/>
    </row>
    <row r="652" customFormat="false" ht="18.7" hidden="false" customHeight="true" outlineLevel="0" collapsed="false">
      <c r="D652" s="2"/>
    </row>
    <row r="653" customFormat="false" ht="18.7" hidden="false" customHeight="true" outlineLevel="0" collapsed="false">
      <c r="D653" s="2"/>
    </row>
    <row r="654" customFormat="false" ht="18.7" hidden="false" customHeight="true" outlineLevel="0" collapsed="false">
      <c r="D654" s="2"/>
    </row>
    <row r="655" customFormat="false" ht="18.7" hidden="false" customHeight="true" outlineLevel="0" collapsed="false">
      <c r="D655" s="2"/>
    </row>
    <row r="656" customFormat="false" ht="18.7" hidden="false" customHeight="true" outlineLevel="0" collapsed="false">
      <c r="D656" s="2"/>
    </row>
    <row r="657" customFormat="false" ht="18.7" hidden="false" customHeight="true" outlineLevel="0" collapsed="false">
      <c r="D657" s="2"/>
    </row>
    <row r="658" customFormat="false" ht="18.7" hidden="false" customHeight="true" outlineLevel="0" collapsed="false">
      <c r="D658" s="2"/>
    </row>
    <row r="659" customFormat="false" ht="18.7" hidden="false" customHeight="true" outlineLevel="0" collapsed="false">
      <c r="D659" s="2"/>
    </row>
    <row r="660" customFormat="false" ht="18.7" hidden="false" customHeight="true" outlineLevel="0" collapsed="false">
      <c r="D660" s="2"/>
    </row>
    <row r="661" customFormat="false" ht="18.7" hidden="false" customHeight="true" outlineLevel="0" collapsed="false">
      <c r="D661" s="2"/>
    </row>
    <row r="662" customFormat="false" ht="18.7" hidden="false" customHeight="true" outlineLevel="0" collapsed="false">
      <c r="D662" s="2"/>
    </row>
    <row r="663" customFormat="false" ht="18.7" hidden="false" customHeight="true" outlineLevel="0" collapsed="false">
      <c r="D663" s="2"/>
    </row>
    <row r="664" customFormat="false" ht="18.7" hidden="false" customHeight="true" outlineLevel="0" collapsed="false">
      <c r="D664" s="2"/>
    </row>
    <row r="665" customFormat="false" ht="18.7" hidden="false" customHeight="true" outlineLevel="0" collapsed="false">
      <c r="D665" s="2"/>
    </row>
    <row r="666" customFormat="false" ht="18.7" hidden="false" customHeight="true" outlineLevel="0" collapsed="false">
      <c r="D666" s="2"/>
    </row>
    <row r="667" customFormat="false" ht="18.7" hidden="false" customHeight="true" outlineLevel="0" collapsed="false">
      <c r="D667" s="2"/>
    </row>
    <row r="668" customFormat="false" ht="18.7" hidden="false" customHeight="true" outlineLevel="0" collapsed="false">
      <c r="D668" s="2"/>
    </row>
    <row r="669" customFormat="false" ht="18.7" hidden="false" customHeight="true" outlineLevel="0" collapsed="false">
      <c r="D669" s="2"/>
    </row>
    <row r="670" customFormat="false" ht="18.7" hidden="false" customHeight="true" outlineLevel="0" collapsed="false">
      <c r="D670" s="2"/>
    </row>
    <row r="671" customFormat="false" ht="18.7" hidden="false" customHeight="true" outlineLevel="0" collapsed="false">
      <c r="D671" s="2"/>
    </row>
    <row r="672" customFormat="false" ht="18.7" hidden="false" customHeight="true" outlineLevel="0" collapsed="false">
      <c r="D672" s="2"/>
    </row>
    <row r="673" customFormat="false" ht="18.7" hidden="false" customHeight="true" outlineLevel="0" collapsed="false">
      <c r="D673" s="2"/>
    </row>
    <row r="674" customFormat="false" ht="18.7" hidden="false" customHeight="true" outlineLevel="0" collapsed="false">
      <c r="D674" s="2"/>
    </row>
    <row r="675" customFormat="false" ht="18.7" hidden="false" customHeight="true" outlineLevel="0" collapsed="false">
      <c r="D675" s="2"/>
    </row>
    <row r="676" customFormat="false" ht="18.7" hidden="false" customHeight="true" outlineLevel="0" collapsed="false">
      <c r="D676" s="2"/>
    </row>
    <row r="677" customFormat="false" ht="18.7" hidden="false" customHeight="true" outlineLevel="0" collapsed="false">
      <c r="D677" s="2"/>
    </row>
    <row r="678" customFormat="false" ht="18.7" hidden="false" customHeight="true" outlineLevel="0" collapsed="false">
      <c r="D678" s="2"/>
    </row>
    <row r="679" customFormat="false" ht="18.7" hidden="false" customHeight="true" outlineLevel="0" collapsed="false">
      <c r="D679" s="2"/>
    </row>
    <row r="680" customFormat="false" ht="18.7" hidden="false" customHeight="true" outlineLevel="0" collapsed="false">
      <c r="D680" s="2"/>
    </row>
    <row r="681" customFormat="false" ht="18.7" hidden="false" customHeight="true" outlineLevel="0" collapsed="false">
      <c r="D681" s="2"/>
    </row>
    <row r="682" customFormat="false" ht="18.7" hidden="false" customHeight="true" outlineLevel="0" collapsed="false">
      <c r="D682" s="2"/>
    </row>
    <row r="683" customFormat="false" ht="18.7" hidden="false" customHeight="true" outlineLevel="0" collapsed="false">
      <c r="D683" s="2"/>
    </row>
    <row r="684" customFormat="false" ht="18.7" hidden="false" customHeight="true" outlineLevel="0" collapsed="false">
      <c r="D684" s="2"/>
    </row>
    <row r="685" customFormat="false" ht="18.7" hidden="false" customHeight="true" outlineLevel="0" collapsed="false">
      <c r="D685" s="2"/>
    </row>
    <row r="686" customFormat="false" ht="18.7" hidden="false" customHeight="true" outlineLevel="0" collapsed="false">
      <c r="D686" s="2"/>
    </row>
    <row r="687" customFormat="false" ht="18.7" hidden="false" customHeight="true" outlineLevel="0" collapsed="false">
      <c r="D687" s="2"/>
    </row>
    <row r="688" customFormat="false" ht="18.7" hidden="false" customHeight="true" outlineLevel="0" collapsed="false">
      <c r="D688" s="2"/>
    </row>
    <row r="689" customFormat="false" ht="18.7" hidden="false" customHeight="true" outlineLevel="0" collapsed="false">
      <c r="D689" s="2"/>
    </row>
    <row r="690" customFormat="false" ht="18.7" hidden="false" customHeight="true" outlineLevel="0" collapsed="false">
      <c r="D690" s="2"/>
    </row>
    <row r="691" customFormat="false" ht="18.7" hidden="false" customHeight="true" outlineLevel="0" collapsed="false">
      <c r="D691" s="2"/>
    </row>
    <row r="692" customFormat="false" ht="18.7" hidden="false" customHeight="true" outlineLevel="0" collapsed="false">
      <c r="D692" s="2"/>
    </row>
    <row r="693" customFormat="false" ht="18.7" hidden="false" customHeight="true" outlineLevel="0" collapsed="false">
      <c r="D693" s="2"/>
    </row>
    <row r="694" customFormat="false" ht="18.7" hidden="false" customHeight="true" outlineLevel="0" collapsed="false">
      <c r="D694" s="2"/>
    </row>
    <row r="695" customFormat="false" ht="18.7" hidden="false" customHeight="true" outlineLevel="0" collapsed="false">
      <c r="D695" s="2"/>
    </row>
    <row r="696" customFormat="false" ht="18.7" hidden="false" customHeight="true" outlineLevel="0" collapsed="false">
      <c r="D696" s="2"/>
    </row>
    <row r="697" customFormat="false" ht="18.7" hidden="false" customHeight="true" outlineLevel="0" collapsed="false">
      <c r="D697" s="2"/>
    </row>
    <row r="698" customFormat="false" ht="18.7" hidden="false" customHeight="true" outlineLevel="0" collapsed="false">
      <c r="D698" s="2"/>
    </row>
    <row r="699" customFormat="false" ht="18.7" hidden="false" customHeight="true" outlineLevel="0" collapsed="false">
      <c r="D699" s="2"/>
    </row>
    <row r="700" customFormat="false" ht="18.7" hidden="false" customHeight="true" outlineLevel="0" collapsed="false">
      <c r="D700" s="2"/>
    </row>
    <row r="701" customFormat="false" ht="18.7" hidden="false" customHeight="true" outlineLevel="0" collapsed="false">
      <c r="D701" s="2"/>
    </row>
    <row r="702" customFormat="false" ht="18.7" hidden="false" customHeight="true" outlineLevel="0" collapsed="false">
      <c r="D702" s="2"/>
    </row>
    <row r="703" customFormat="false" ht="18.7" hidden="false" customHeight="true" outlineLevel="0" collapsed="false">
      <c r="D703" s="2"/>
    </row>
    <row r="704" customFormat="false" ht="18.7" hidden="false" customHeight="true" outlineLevel="0" collapsed="false">
      <c r="D704" s="2"/>
    </row>
    <row r="705" customFormat="false" ht="18.7" hidden="false" customHeight="true" outlineLevel="0" collapsed="false">
      <c r="D705" s="2"/>
    </row>
    <row r="706" customFormat="false" ht="18.7" hidden="false" customHeight="true" outlineLevel="0" collapsed="false">
      <c r="D706" s="2"/>
    </row>
    <row r="707" customFormat="false" ht="18.7" hidden="false" customHeight="true" outlineLevel="0" collapsed="false">
      <c r="D707" s="2"/>
    </row>
    <row r="708" customFormat="false" ht="18.7" hidden="false" customHeight="true" outlineLevel="0" collapsed="false">
      <c r="D708" s="2"/>
    </row>
    <row r="709" customFormat="false" ht="18.7" hidden="false" customHeight="true" outlineLevel="0" collapsed="false">
      <c r="D709" s="2"/>
    </row>
    <row r="710" customFormat="false" ht="18.7" hidden="false" customHeight="true" outlineLevel="0" collapsed="false">
      <c r="D710" s="2"/>
    </row>
    <row r="711" customFormat="false" ht="18.7" hidden="false" customHeight="true" outlineLevel="0" collapsed="false">
      <c r="D711" s="2"/>
    </row>
    <row r="712" customFormat="false" ht="18.7" hidden="false" customHeight="true" outlineLevel="0" collapsed="false">
      <c r="D712" s="2"/>
    </row>
    <row r="713" customFormat="false" ht="18.7" hidden="false" customHeight="true" outlineLevel="0" collapsed="false">
      <c r="D713" s="2"/>
    </row>
    <row r="714" customFormat="false" ht="18.7" hidden="false" customHeight="true" outlineLevel="0" collapsed="false">
      <c r="D714" s="2"/>
    </row>
    <row r="715" customFormat="false" ht="18.7" hidden="false" customHeight="true" outlineLevel="0" collapsed="false">
      <c r="D715" s="2"/>
    </row>
    <row r="716" customFormat="false" ht="18.7" hidden="false" customHeight="true" outlineLevel="0" collapsed="false">
      <c r="D716" s="2"/>
    </row>
    <row r="717" customFormat="false" ht="18.7" hidden="false" customHeight="true" outlineLevel="0" collapsed="false">
      <c r="D717" s="2"/>
    </row>
    <row r="718" customFormat="false" ht="18.7" hidden="false" customHeight="true" outlineLevel="0" collapsed="false">
      <c r="D718" s="2"/>
    </row>
    <row r="719" customFormat="false" ht="18.7" hidden="false" customHeight="true" outlineLevel="0" collapsed="false">
      <c r="D719" s="2"/>
    </row>
    <row r="720" customFormat="false" ht="18.7" hidden="false" customHeight="true" outlineLevel="0" collapsed="false">
      <c r="D720" s="2"/>
    </row>
    <row r="721" customFormat="false" ht="18.7" hidden="false" customHeight="true" outlineLevel="0" collapsed="false">
      <c r="D721" s="2"/>
    </row>
    <row r="722" customFormat="false" ht="18.7" hidden="false" customHeight="true" outlineLevel="0" collapsed="false">
      <c r="D722" s="2"/>
    </row>
    <row r="723" customFormat="false" ht="18.7" hidden="false" customHeight="true" outlineLevel="0" collapsed="false">
      <c r="D723" s="2"/>
    </row>
    <row r="724" customFormat="false" ht="18.7" hidden="false" customHeight="true" outlineLevel="0" collapsed="false">
      <c r="D724" s="2"/>
    </row>
    <row r="725" customFormat="false" ht="18.7" hidden="false" customHeight="true" outlineLevel="0" collapsed="false">
      <c r="D725" s="2"/>
    </row>
    <row r="726" customFormat="false" ht="18.7" hidden="false" customHeight="true" outlineLevel="0" collapsed="false">
      <c r="D726" s="2"/>
    </row>
    <row r="727" customFormat="false" ht="18.7" hidden="false" customHeight="true" outlineLevel="0" collapsed="false">
      <c r="D727" s="2"/>
    </row>
    <row r="728" customFormat="false" ht="18.7" hidden="false" customHeight="true" outlineLevel="0" collapsed="false">
      <c r="D728" s="2"/>
    </row>
    <row r="729" customFormat="false" ht="18.7" hidden="false" customHeight="true" outlineLevel="0" collapsed="false">
      <c r="D729" s="2"/>
    </row>
    <row r="730" customFormat="false" ht="18.7" hidden="false" customHeight="true" outlineLevel="0" collapsed="false">
      <c r="D730" s="2"/>
    </row>
    <row r="731" customFormat="false" ht="18.7" hidden="false" customHeight="true" outlineLevel="0" collapsed="false">
      <c r="D731" s="2"/>
    </row>
    <row r="732" customFormat="false" ht="18.7" hidden="false" customHeight="true" outlineLevel="0" collapsed="false">
      <c r="D732" s="2"/>
    </row>
    <row r="733" customFormat="false" ht="18.7" hidden="false" customHeight="true" outlineLevel="0" collapsed="false">
      <c r="D733" s="2"/>
    </row>
    <row r="734" customFormat="false" ht="18.7" hidden="false" customHeight="true" outlineLevel="0" collapsed="false">
      <c r="D734" s="2"/>
    </row>
    <row r="735" customFormat="false" ht="18.7" hidden="false" customHeight="true" outlineLevel="0" collapsed="false">
      <c r="D735" s="2"/>
    </row>
    <row r="736" customFormat="false" ht="18.7" hidden="false" customHeight="true" outlineLevel="0" collapsed="false">
      <c r="D736" s="2"/>
    </row>
    <row r="737" customFormat="false" ht="18.7" hidden="false" customHeight="true" outlineLevel="0" collapsed="false">
      <c r="D737" s="2"/>
    </row>
    <row r="738" customFormat="false" ht="18.7" hidden="false" customHeight="true" outlineLevel="0" collapsed="false">
      <c r="D738" s="2"/>
    </row>
    <row r="739" customFormat="false" ht="18.7" hidden="false" customHeight="true" outlineLevel="0" collapsed="false">
      <c r="D739" s="2"/>
    </row>
    <row r="740" customFormat="false" ht="18.7" hidden="false" customHeight="true" outlineLevel="0" collapsed="false">
      <c r="D740" s="2"/>
    </row>
    <row r="741" customFormat="false" ht="18.7" hidden="false" customHeight="true" outlineLevel="0" collapsed="false">
      <c r="D741" s="2"/>
    </row>
    <row r="742" customFormat="false" ht="18.7" hidden="false" customHeight="true" outlineLevel="0" collapsed="false">
      <c r="D742" s="2"/>
    </row>
    <row r="743" customFormat="false" ht="18.7" hidden="false" customHeight="true" outlineLevel="0" collapsed="false">
      <c r="D743" s="2"/>
    </row>
    <row r="744" customFormat="false" ht="18.7" hidden="false" customHeight="true" outlineLevel="0" collapsed="false">
      <c r="D744" s="2"/>
    </row>
    <row r="745" customFormat="false" ht="18.7" hidden="false" customHeight="true" outlineLevel="0" collapsed="false">
      <c r="D745" s="2"/>
    </row>
    <row r="746" customFormat="false" ht="18.7" hidden="false" customHeight="true" outlineLevel="0" collapsed="false">
      <c r="D746" s="2"/>
    </row>
    <row r="747" customFormat="false" ht="18.7" hidden="false" customHeight="true" outlineLevel="0" collapsed="false">
      <c r="D747" s="2"/>
    </row>
    <row r="748" customFormat="false" ht="18.7" hidden="false" customHeight="true" outlineLevel="0" collapsed="false">
      <c r="D748" s="2"/>
    </row>
    <row r="749" customFormat="false" ht="18.7" hidden="false" customHeight="true" outlineLevel="0" collapsed="false">
      <c r="D749" s="2"/>
    </row>
    <row r="750" customFormat="false" ht="18.7" hidden="false" customHeight="true" outlineLevel="0" collapsed="false">
      <c r="D750" s="2"/>
    </row>
    <row r="751" customFormat="false" ht="18.7" hidden="false" customHeight="true" outlineLevel="0" collapsed="false">
      <c r="D751" s="2"/>
    </row>
    <row r="752" customFormat="false" ht="18.7" hidden="false" customHeight="true" outlineLevel="0" collapsed="false">
      <c r="D752" s="2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2025-12-22T01:33:46Z</dcterms:modified>
  <cp:revision>4</cp:revision>
  <dc:subject/>
  <dc:title/>
</cp:coreProperties>
</file>