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ISHA-NEHRING_case_fil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<sst xmlns="http://schemas.openxmlformats.org/spreadsheetml/2006/main" count="429" uniqueCount="185">
  <si>
    <t xml:space="preserve">Index</t>
  </si>
  <si>
    <t xml:space="preserve">Case_id</t>
  </si>
  <si>
    <t xml:space="preserve">Cluster_id</t>
  </si>
  <si>
    <t xml:space="preserve">Cluster_name</t>
  </si>
  <si>
    <t xml:space="preserve">Filing_date</t>
  </si>
  <si>
    <t xml:space="preserve">Filename</t>
  </si>
  <si>
    <t xml:space="preserve">Filing_type</t>
  </si>
  <si>
    <t xml:space="preserve">Download_time</t>
  </si>
  <si>
    <t xml:space="preserve">Create_date</t>
  </si>
  <si>
    <t xml:space="preserve">Metadata_date</t>
  </si>
  <si>
    <t xml:space="preserve">Document_id</t>
  </si>
  <si>
    <t xml:space="preserve">Instance_id</t>
  </si>
  <si>
    <t xml:space="preserve">Flag 1</t>
  </si>
  <si>
    <t xml:space="preserve">Flag 2</t>
  </si>
  <si>
    <t xml:space="preserve">Flag 3</t>
  </si>
  <si>
    <t xml:space="preserve">Flag 4</t>
  </si>
  <si>
    <t xml:space="preserve">Author</t>
  </si>
  <si>
    <t xml:space="preserve">Creator</t>
  </si>
  <si>
    <t xml:space="preserve">Company</t>
  </si>
  <si>
    <t xml:space="preserve">Creator_tool</t>
  </si>
  <si>
    <t xml:space="preserve">Producer</t>
  </si>
  <si>
    <t xml:space="preserve">Xmp_toolkit</t>
  </si>
  <si>
    <t xml:space="preserve">Created_n_days_AFTER_Efiled</t>
  </si>
  <si>
    <t xml:space="preserve">MetadataDate_n_days_AFTER_Efiled</t>
  </si>
  <si>
    <t xml:space="preserve">Creat_date_v_meta_date_diff</t>
  </si>
  <si>
    <t xml:space="preserve">TERRELL JOHNSON</t>
  </si>
  <si>
    <t xml:space="preserve">Order-Other</t>
  </si>
  <si>
    <t xml:space="preserve">2024:04:30 09:18:56-05:00</t>
  </si>
  <si>
    <t xml:space="preserve">2019:07:31 15:44:55-05:00</t>
  </si>
  <si>
    <t xml:space="preserve">2019:08:01 09:55:06-05:00</t>
  </si>
  <si>
    <t xml:space="preserve">19682ff7-405d-49a1-a57a-828b626bb779</t>
  </si>
  <si>
    <t xml:space="preserve">ca58fdae-065c-403f-b963-c9171408dd08</t>
  </si>
  <si>
    <t xml:space="preserve">Nehring, Alisha; Nehring; Alisha</t>
  </si>
  <si>
    <t xml:space="preserve">Nehring, Alisha, Nehring, Alisha</t>
  </si>
  <si>
    <t xml:space="preserve">State of Minnesota</t>
  </si>
  <si>
    <t xml:space="preserve">Acrobat PDFMaker 17 for Word</t>
  </si>
  <si>
    <t xml:space="preserve">Adobe PDF Library 15.0; modified using iText® 7.1.16 ©2000-2021 iText Group NV (Minnesota Judicial Branch; licensed version)</t>
  </si>
  <si>
    <t xml:space="preserve">Adobe XMP Core 5.1.0-jc003</t>
  </si>
  <si>
    <t xml:space="preserve">0-18:10:11</t>
  </si>
  <si>
    <t xml:space="preserve">AESHA OSMAN</t>
  </si>
  <si>
    <t xml:space="preserve">2024:04:30 09:28:00-05:00</t>
  </si>
  <si>
    <t xml:space="preserve">2019:10:08 16:57:40-05:00</t>
  </si>
  <si>
    <t xml:space="preserve">2019:10:09 11:01:36-05:00</t>
  </si>
  <si>
    <t xml:space="preserve">5e70ea27-ba65-46bb-9442-1548b9e0b748</t>
  </si>
  <si>
    <t xml:space="preserve">7320c32a-2b8f-4831-a31f-a326450f8d4d</t>
  </si>
  <si>
    <t xml:space="preserve">CreateDate clone</t>
  </si>
  <si>
    <t xml:space="preserve">DocumentID clone</t>
  </si>
  <si>
    <t xml:space="preserve">InstanceID clone</t>
  </si>
  <si>
    <t xml:space="preserve">0-18:03:56</t>
  </si>
  <si>
    <t xml:space="preserve">2024:04:30 09:20:00-05:00</t>
  </si>
  <si>
    <t xml:space="preserve">2019:10:09 11:00:44-05:00</t>
  </si>
  <si>
    <t xml:space="preserve">0-18:03:04</t>
  </si>
  <si>
    <t xml:space="preserve">2024:04:30 09:12:43-05:00</t>
  </si>
  <si>
    <t xml:space="preserve">2019:10:09 11:00:28-05:00</t>
  </si>
  <si>
    <t xml:space="preserve">0-18:02:48</t>
  </si>
  <si>
    <t xml:space="preserve">2024:04:30 09:13:53-05:00</t>
  </si>
  <si>
    <t xml:space="preserve">2019:10:09 10:59:50-05:00</t>
  </si>
  <si>
    <t xml:space="preserve">0-18:02:10</t>
  </si>
  <si>
    <t xml:space="preserve">ADRIAN WESLEY</t>
  </si>
  <si>
    <t xml:space="preserve">Find of Fact-Order, Pet Commitment-Dfd Found Incompetent</t>
  </si>
  <si>
    <t xml:space="preserve">2024:04:30 09:35:50-05:00</t>
  </si>
  <si>
    <t xml:space="preserve">2020:05:08 15:43:00-05:00</t>
  </si>
  <si>
    <t xml:space="preserve">2020:05:08 16:48:21-05:00</t>
  </si>
  <si>
    <t xml:space="preserve">334a7afa-680e-4938-800b-76e3ebe38366</t>
  </si>
  <si>
    <t xml:space="preserve">e0001e01-fe68-40ce-b6cf-c63026c64057</t>
  </si>
  <si>
    <t xml:space="preserve">Microsoft® Word 2013</t>
  </si>
  <si>
    <t xml:space="preserve">Microsoft® Word 2013; modified using iText® 7.1.16 ©2000-2021 iText Group NV (Minnesota Judicial Branch; licensed version)</t>
  </si>
  <si>
    <t xml:space="preserve">0-01:05:21</t>
  </si>
  <si>
    <t xml:space="preserve">2024:04:30 09:37:26-05:00</t>
  </si>
  <si>
    <t xml:space="preserve">2020:05:08 16:53:56-05:00</t>
  </si>
  <si>
    <t xml:space="preserve">de2e7946-bb0d-41b0-9946-0e8a8aa7777d</t>
  </si>
  <si>
    <t xml:space="preserve">0-01:10:56</t>
  </si>
  <si>
    <t xml:space="preserve">2024:04:30 09:36:44-05:00</t>
  </si>
  <si>
    <t xml:space="preserve">2020:05:08 16:56:47-05:00</t>
  </si>
  <si>
    <t xml:space="preserve">882353f7-36f6-476d-a03e-9b08f16b0790</t>
  </si>
  <si>
    <t xml:space="preserve">0-01:13:47</t>
  </si>
  <si>
    <t xml:space="preserve">IFRAH HASSAN</t>
  </si>
  <si>
    <t xml:space="preserve">Findings of Fact, Conclusions of Law and Order</t>
  </si>
  <si>
    <t xml:space="preserve">2024:04:30 09:30:54-05:00</t>
  </si>
  <si>
    <t xml:space="preserve">2020:09:04 13:18:15-05:00</t>
  </si>
  <si>
    <t xml:space="preserve">2020:09:04 14:38:09-05:00</t>
  </si>
  <si>
    <t xml:space="preserve">ce165915-ce22-4cc4-9ec4-4a75ff612308</t>
  </si>
  <si>
    <t xml:space="preserve">7805f3a1-7265-4a5c-9edf-79eb6c79859b</t>
  </si>
  <si>
    <t xml:space="preserve">0-01:19:54</t>
  </si>
  <si>
    <t xml:space="preserve">2024:04:30 08:48:19-05:00</t>
  </si>
  <si>
    <t xml:space="preserve">2020:09:04 14:38:39-05:00</t>
  </si>
  <si>
    <t xml:space="preserve">1b84494b-1027-47c9-98d8-18ce2649c434</t>
  </si>
  <si>
    <t xml:space="preserve">0-01:20:24</t>
  </si>
  <si>
    <t xml:space="preserve">MARVAL BARNES</t>
  </si>
  <si>
    <t xml:space="preserve">2024:04:30 08:02:29-05:00</t>
  </si>
  <si>
    <t xml:space="preserve">2021:08:25 14:03:51-05:00</t>
  </si>
  <si>
    <t xml:space="preserve">2021:08:30 12:59:16-05:00</t>
  </si>
  <si>
    <t xml:space="preserve">978f27fb-c21b-4d77-b875-fd025114d01b</t>
  </si>
  <si>
    <t xml:space="preserve">276e343a-c1a5-408e-8261-9c3076adca41</t>
  </si>
  <si>
    <t xml:space="preserve">4-22:55:25</t>
  </si>
  <si>
    <t xml:space="preserve">DANIEL L FORD</t>
  </si>
  <si>
    <t xml:space="preserve">2024:04:30 08:32:55-05:00</t>
  </si>
  <si>
    <t xml:space="preserve">2022:02:17 10:02:35-06:00</t>
  </si>
  <si>
    <t xml:space="preserve">2022:02:17 10:26:24-06:00</t>
  </si>
  <si>
    <t xml:space="preserve">22BD092E-D726-4520-B7E6-7D0428D0AB5B</t>
  </si>
  <si>
    <t xml:space="preserve">b82ae2a4-cf30-4b0d-a96a-7cd7498c20c8</t>
  </si>
  <si>
    <t xml:space="preserve">Microsoft® Word for Microsoft 365</t>
  </si>
  <si>
    <t xml:space="preserve">Microsoft® Word for Microsoft 365; modified using iText® 7.1.16 ©2000-2021 iText Group NV (Minnesota Judicial Branch; licensed version)</t>
  </si>
  <si>
    <t xml:space="preserve">0-00:23:49</t>
  </si>
  <si>
    <t xml:space="preserve">2024:04:30 09:30:42-05:00</t>
  </si>
  <si>
    <t xml:space="preserve">2022:02:25 13:10:37-06:00</t>
  </si>
  <si>
    <t xml:space="preserve">2022:02:25 14:53:13-06:00</t>
  </si>
  <si>
    <t xml:space="preserve">08BD32A3-9135-4509-9023-0B68453EE1FF</t>
  </si>
  <si>
    <t xml:space="preserve">4428e6cd-3a3a-431f-93c0-729f50f0859f</t>
  </si>
  <si>
    <t xml:space="preserve">0-01:42:36</t>
  </si>
  <si>
    <t xml:space="preserve">2024:04:30 08:48:08-05:00</t>
  </si>
  <si>
    <t xml:space="preserve">2022:02:25 14:54:11-06:00</t>
  </si>
  <si>
    <t xml:space="preserve">2c4dbc65-4497-44b3-ac2d-e1936bf062aa</t>
  </si>
  <si>
    <t xml:space="preserve">0-01:43:34</t>
  </si>
  <si>
    <t xml:space="preserve">RASHEED RICHARDSON</t>
  </si>
  <si>
    <t xml:space="preserve">Order to Transport</t>
  </si>
  <si>
    <t xml:space="preserve">2024:04:30 09:06:20-05:00</t>
  </si>
  <si>
    <t xml:space="preserve">2022:06:15 13:44:16-05:00</t>
  </si>
  <si>
    <t xml:space="preserve">2022:06:17 15:29:31-05:00</t>
  </si>
  <si>
    <t xml:space="preserve">5C7378CE-FA2A-4CD7-A425-6D80D64382DF</t>
  </si>
  <si>
    <t xml:space="preserve">75be593e-d3ff-4b80-89e8-fe2712a32183</t>
  </si>
  <si>
    <t xml:space="preserve">MetadataDate clone</t>
  </si>
  <si>
    <t xml:space="preserve">2-01:45:15</t>
  </si>
  <si>
    <t xml:space="preserve">2024:04:30 09:06:18-05:00</t>
  </si>
  <si>
    <t xml:space="preserve">2022:06:22 13:01:10-05:00</t>
  </si>
  <si>
    <t xml:space="preserve">2022:06:22 17:04:59-05:00</t>
  </si>
  <si>
    <t xml:space="preserve">A652072C-7B6F-4292-9BAD-AA680D26DCAD</t>
  </si>
  <si>
    <t xml:space="preserve">2d3aee58-9e14-4399-9267-be5cf6bb7a78</t>
  </si>
  <si>
    <t xml:space="preserve">0-04:03:49</t>
  </si>
  <si>
    <t xml:space="preserve">JACOB M JOHNSON</t>
  </si>
  <si>
    <t xml:space="preserve">2024:04:30 09:23:48-05:00</t>
  </si>
  <si>
    <t xml:space="preserve">2022:09:07 15:07:40-05:00</t>
  </si>
  <si>
    <t xml:space="preserve">2022:09:07 15:36:04-05:00</t>
  </si>
  <si>
    <t xml:space="preserve">9FBFB0E9-BDEB-4975-93A0-492941BB4151</t>
  </si>
  <si>
    <t xml:space="preserve">16f2be42-945f-401c-bc57-2eb65c229a93</t>
  </si>
  <si>
    <t xml:space="preserve">0-00:28:24</t>
  </si>
  <si>
    <t xml:space="preserve">2024:04:30 08:24:35-05:00</t>
  </si>
  <si>
    <t xml:space="preserve">2022:09:07 15:32:02-05:00</t>
  </si>
  <si>
    <t xml:space="preserve">3103727d-a146-43c5-b69e-ae09382c4568</t>
  </si>
  <si>
    <t xml:space="preserve">0-00:24:22</t>
  </si>
  <si>
    <t xml:space="preserve">BRITTANY CRUTCHFIELD</t>
  </si>
  <si>
    <t xml:space="preserve">2024:04:30 08:29:44-05:00</t>
  </si>
  <si>
    <t xml:space="preserve">2022:11:04 11:46:54-05:00</t>
  </si>
  <si>
    <t xml:space="preserve">2022:11:04 11:47:21-05:00</t>
  </si>
  <si>
    <t xml:space="preserve">1a7d1fde-5218-4513-8f5e-7c1a1afb8877</t>
  </si>
  <si>
    <t xml:space="preserve">5a205d1b-bade-4c48-bec8-3478342d305d</t>
  </si>
  <si>
    <t xml:space="preserve">Acrobat PDFMaker 22 for Word</t>
  </si>
  <si>
    <t xml:space="preserve">Adobe PDF Library 22.3.34; modified using iText® 7.1.16 ©2000-2021 iText Group NV (Minnesota Judicial Branch; licensed version)</t>
  </si>
  <si>
    <t xml:space="preserve">0-00:00:27</t>
  </si>
  <si>
    <t xml:space="preserve">2024:04:30 08:43:20-05:00</t>
  </si>
  <si>
    <t xml:space="preserve">2024:04:29 16:19:23-05:00</t>
  </si>
  <si>
    <t xml:space="preserve">Findings and Order</t>
  </si>
  <si>
    <t xml:space="preserve">2024:04:30 09:06:10-05:00</t>
  </si>
  <si>
    <t xml:space="preserve">2022:11:09 12:50:26-06:00</t>
  </si>
  <si>
    <t xml:space="preserve">2022:11:09 12:52:34-06:00</t>
  </si>
  <si>
    <t xml:space="preserve">6684A692-60E4-4097-88A4-EB676567ACF2</t>
  </si>
  <si>
    <t xml:space="preserve">e36e2414-6545-4634-b3a5-cdbd0acfa3ef</t>
  </si>
  <si>
    <t xml:space="preserve">0-00:02:08</t>
  </si>
  <si>
    <t xml:space="preserve">CARMEN B GREAVES</t>
  </si>
  <si>
    <t xml:space="preserve">2024:04:29 04:05:30-05:00</t>
  </si>
  <si>
    <t xml:space="preserve">2022:12:09 11:06:55-06:00</t>
  </si>
  <si>
    <t xml:space="preserve">2022:12:09 11:35:13-06:00</t>
  </si>
  <si>
    <t xml:space="preserve">9B0828B2-6594-4BCE-8D0F-722EDF93F3D0</t>
  </si>
  <si>
    <t xml:space="preserve">ea6ff32a-a6f4-472c-b020-2b095c7bf231</t>
  </si>
  <si>
    <t xml:space="preserve">0-00:28:18</t>
  </si>
  <si>
    <t xml:space="preserve">MUAD ABDULKADIR</t>
  </si>
  <si>
    <t xml:space="preserve">2024:04:30 07:29:04-05:00</t>
  </si>
  <si>
    <t xml:space="preserve">2023:05:12 01:06:02-05:00</t>
  </si>
  <si>
    <t xml:space="preserve">DA8BE7D2-D41F-43DA-9D31-0BE1F22D7489</t>
  </si>
  <si>
    <t xml:space="preserve">2024:04:30 07:29:42-05:00</t>
  </si>
  <si>
    <t xml:space="preserve">MATTHEW D GUERTIN</t>
  </si>
  <si>
    <t xml:space="preserve">Order for Continuance</t>
  </si>
  <si>
    <t xml:space="preserve">2024:04:30 07:23:57-05:00</t>
  </si>
  <si>
    <t xml:space="preserve">2023:06:14 14:22:45-05:00</t>
  </si>
  <si>
    <t xml:space="preserve">2023:06:15 08:48:11-05:00</t>
  </si>
  <si>
    <t xml:space="preserve">5605f81b-c13f-4220-b107-889543f1a8de</t>
  </si>
  <si>
    <t xml:space="preserve">c1f06b89-fa17-4a07-97bf-3fc9e2e9f0e8</t>
  </si>
  <si>
    <t xml:space="preserve">MN Judicial Branch</t>
  </si>
  <si>
    <t xml:space="preserve">Acrobat PDFMaker 23 for Word</t>
  </si>
  <si>
    <t xml:space="preserve">Adobe PDF Library 23.1.175; modified using iText® 7.1.16 ©2000-2021 iText Group NV (Minnesota Judicial Branch; licensed version)</t>
  </si>
  <si>
    <t xml:space="preserve">0-18:25:26</t>
  </si>
  <si>
    <t xml:space="preserve">PETER J LEHMEYER</t>
  </si>
  <si>
    <t xml:space="preserve">2024:04:30 07:49:33-05:00</t>
  </si>
  <si>
    <t xml:space="preserve">2024:04:25 17:32:42-05:00</t>
  </si>
  <si>
    <t xml:space="preserve">710327DF-0E2A-4B3C-BD9E-3222F4165A94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</si>
</sst>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sz val="12"/>
      <color rgb="FF000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36" activeCellId="0" sqref="D36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9.72"/>
    <col collapsed="false" customWidth="true" hidden="false" outlineLevel="0" max="2" min="2" style="2" width="21.39"/>
    <col collapsed="false" customWidth="true" hidden="false" outlineLevel="0" max="3" min="3" style="1" width="14.03"/>
    <col collapsed="false" customWidth="true" hidden="false" outlineLevel="0" max="4" min="4" style="2" width="33.76"/>
    <col collapsed="false" customWidth="true" hidden="false" outlineLevel="0" max="5" min="5" style="1" width="15.56"/>
    <col collapsed="false" customWidth="true" hidden="false" outlineLevel="0" max="6" min="6" style="2" width="124.41"/>
    <col collapsed="false" customWidth="true" hidden="false" outlineLevel="0" max="7" min="7" style="2" width="63.77"/>
    <col collapsed="false" customWidth="true" hidden="false" outlineLevel="0" max="8" min="8" style="2" width="30.43"/>
    <col collapsed="false" customWidth="true" hidden="false" outlineLevel="0" max="10" min="9" style="1" width="30.43"/>
    <col collapsed="false" customWidth="true" hidden="false" outlineLevel="0" max="11" min="11" style="2" width="53.49"/>
    <col collapsed="false" customWidth="true" hidden="false" outlineLevel="0" max="12" min="12" style="2" width="51.54"/>
    <col collapsed="false" customWidth="true" hidden="false" outlineLevel="0" max="15" min="13" style="3" width="22.64"/>
    <col collapsed="false" customWidth="true" hidden="false" outlineLevel="0" max="16" min="16" style="4" width="22.64"/>
    <col collapsed="false" customWidth="true" hidden="false" outlineLevel="0" max="18" min="17" style="2" width="36.4"/>
    <col collapsed="false" customWidth="true" hidden="false" outlineLevel="0" max="19" min="19" style="2" width="23.61"/>
    <col collapsed="false" customWidth="true" hidden="false" outlineLevel="0" max="20" min="20" style="2" width="38.63"/>
    <col collapsed="false" customWidth="true" hidden="false" outlineLevel="0" max="21" min="21" style="2" width="141.86"/>
    <col collapsed="false" customWidth="true" hidden="false" outlineLevel="0" max="22" min="22" style="2" width="35.85"/>
    <col collapsed="false" customWidth="true" hidden="false" outlineLevel="0" max="23" min="23" style="1" width="38.48"/>
    <col collapsed="false" customWidth="true" hidden="false" outlineLevel="0" max="24" min="24" style="1" width="43.34"/>
    <col collapsed="false" customWidth="true" hidden="false" outlineLevel="0" max="25" min="25" style="2" width="36.95"/>
  </cols>
  <sheetData>
    <row r="1" customFormat="false" ht="23.05" hidden="false" customHeight="true" outlineLevel="0" collapsed="false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</row>
    <row r="2" customFormat="false" ht="18.7" hidden="false" customHeight="true" outlineLevel="0" collapsed="false">
      <c r="A2" s="1" t="n">
        <v>1</v>
      </c>
      <c r="B2" s="6" t="str">
        <f aca="false">HYPERLINK("https://mncourtfraud.com/file/27-CR-19-12466.pdf","27-CR-19-12466")</f>
        <v>27-CR-19-12466</v>
      </c>
      <c r="C2" s="1" t="n">
        <v>3</v>
      </c>
      <c r="D2" s="2" t="s">
        <v>25</v>
      </c>
      <c r="E2" s="7" t="n">
        <v>43677</v>
      </c>
      <c r="F2" s="6" t="str">
        <f aca="false">HYPERLINK("https://mncourtfraud.com/file/MCRO_27-CR-19-12466_Order-Other_2019-07-31_20240430091856.pdf","MCRO_27-CR-19-12466_Order-Other_2019-07-31_20240430091856.pdf")</f>
        <v>MCRO_27-CR-19-12466_Order-Other_2019-07-31_20240430091856.pdf</v>
      </c>
      <c r="G2" s="2" t="s">
        <v>26</v>
      </c>
      <c r="H2" s="1" t="s">
        <v>27</v>
      </c>
      <c r="I2" s="1" t="s">
        <v>28</v>
      </c>
      <c r="J2" s="1" t="s">
        <v>29</v>
      </c>
      <c r="K2" s="2" t="s">
        <v>30</v>
      </c>
      <c r="L2" s="2" t="s">
        <v>31</v>
      </c>
      <c r="M2" s="1"/>
      <c r="N2" s="1"/>
      <c r="O2" s="1"/>
      <c r="P2" s="1"/>
      <c r="Q2" s="2" t="s">
        <v>32</v>
      </c>
      <c r="R2" s="2" t="s">
        <v>33</v>
      </c>
      <c r="S2" s="2" t="s">
        <v>34</v>
      </c>
      <c r="T2" s="2" t="s">
        <v>35</v>
      </c>
      <c r="U2" s="2" t="s">
        <v>36</v>
      </c>
      <c r="V2" s="2" t="s">
        <v>37</v>
      </c>
      <c r="W2" s="2" t="n">
        <v>0</v>
      </c>
      <c r="X2" s="2" t="n">
        <v>1</v>
      </c>
      <c r="Y2" s="2" t="s">
        <v>38</v>
      </c>
    </row>
    <row r="3" customFormat="false" ht="18.7" hidden="false" customHeight="true" outlineLevel="0" collapsed="false">
      <c r="A3" s="1" t="n">
        <v>2</v>
      </c>
      <c r="B3" s="6" t="str">
        <f aca="false">HYPERLINK("https://mncourtfraud.com/file/27-CR-18-18391.pdf","27-CR-18-18391")</f>
        <v>27-CR-18-18391</v>
      </c>
      <c r="C3" s="1" t="n">
        <v>5</v>
      </c>
      <c r="D3" s="2" t="s">
        <v>39</v>
      </c>
      <c r="E3" s="7" t="n">
        <v>43747</v>
      </c>
      <c r="F3" s="6" t="str">
        <f aca="false">HYPERLINK("https://mncourtfraud.com/file/MCRO_27-CR-18-18391_Order-Other_2019-10-09_20240430092800.pdf","MCRO_27-CR-18-18391_Order-Other_2019-10-09_20240430092800.pdf")</f>
        <v>MCRO_27-CR-18-18391_Order-Other_2019-10-09_20240430092800.pdf</v>
      </c>
      <c r="G3" s="2" t="s">
        <v>26</v>
      </c>
      <c r="H3" s="1" t="s">
        <v>40</v>
      </c>
      <c r="I3" s="1" t="s">
        <v>41</v>
      </c>
      <c r="J3" s="1" t="s">
        <v>42</v>
      </c>
      <c r="K3" s="2" t="s">
        <v>43</v>
      </c>
      <c r="L3" s="2" t="s">
        <v>44</v>
      </c>
      <c r="M3" s="1" t="s">
        <v>45</v>
      </c>
      <c r="N3" s="1"/>
      <c r="O3" s="1" t="s">
        <v>46</v>
      </c>
      <c r="P3" s="1" t="s">
        <v>47</v>
      </c>
      <c r="Q3" s="2" t="s">
        <v>32</v>
      </c>
      <c r="R3" s="2" t="s">
        <v>33</v>
      </c>
      <c r="S3" s="2" t="s">
        <v>34</v>
      </c>
      <c r="T3" s="2" t="s">
        <v>35</v>
      </c>
      <c r="U3" s="2" t="s">
        <v>36</v>
      </c>
      <c r="V3" s="2" t="s">
        <v>37</v>
      </c>
      <c r="W3" s="2" t="n">
        <v>0</v>
      </c>
      <c r="X3" s="2" t="n">
        <v>0</v>
      </c>
      <c r="Y3" s="2" t="s">
        <v>48</v>
      </c>
    </row>
    <row r="4" customFormat="false" ht="18.7" hidden="false" customHeight="true" outlineLevel="0" collapsed="false">
      <c r="A4" s="1" t="n">
        <v>3</v>
      </c>
      <c r="B4" s="6" t="str">
        <f aca="false">HYPERLINK("https://mncourtfraud.com/file/27-CR-19-17539.pdf","27-CR-19-17539")</f>
        <v>27-CR-19-17539</v>
      </c>
      <c r="C4" s="1" t="n">
        <v>5</v>
      </c>
      <c r="D4" s="2" t="s">
        <v>39</v>
      </c>
      <c r="E4" s="7" t="n">
        <v>43747</v>
      </c>
      <c r="F4" s="6" t="str">
        <f aca="false">HYPERLINK("https://mncourtfraud.com/file/MCRO_27-CR-19-17539_Order-Other_2019-10-09_20240430092000.pdf","MCRO_27-CR-19-17539_Order-Other_2019-10-09_20240430092000.pdf")</f>
        <v>MCRO_27-CR-19-17539_Order-Other_2019-10-09_20240430092000.pdf</v>
      </c>
      <c r="G4" s="2" t="s">
        <v>26</v>
      </c>
      <c r="H4" s="1" t="s">
        <v>49</v>
      </c>
      <c r="I4" s="1" t="s">
        <v>41</v>
      </c>
      <c r="J4" s="1" t="s">
        <v>50</v>
      </c>
      <c r="K4" s="2" t="s">
        <v>43</v>
      </c>
      <c r="L4" s="2" t="s">
        <v>44</v>
      </c>
      <c r="M4" s="1" t="s">
        <v>45</v>
      </c>
      <c r="N4" s="1"/>
      <c r="O4" s="1" t="s">
        <v>46</v>
      </c>
      <c r="P4" s="1" t="s">
        <v>47</v>
      </c>
      <c r="Q4" s="2" t="s">
        <v>32</v>
      </c>
      <c r="R4" s="2" t="s">
        <v>33</v>
      </c>
      <c r="S4" s="2" t="s">
        <v>34</v>
      </c>
      <c r="T4" s="2" t="s">
        <v>35</v>
      </c>
      <c r="U4" s="2" t="s">
        <v>36</v>
      </c>
      <c r="V4" s="2" t="s">
        <v>37</v>
      </c>
      <c r="W4" s="2" t="n">
        <v>0</v>
      </c>
      <c r="X4" s="2" t="n">
        <v>0</v>
      </c>
      <c r="Y4" s="2" t="s">
        <v>51</v>
      </c>
    </row>
    <row r="5" customFormat="false" ht="18.7" hidden="false" customHeight="true" outlineLevel="0" collapsed="false">
      <c r="A5" s="1" t="n">
        <v>4</v>
      </c>
      <c r="B5" s="6" t="str">
        <f aca="false">HYPERLINK("https://mncourtfraud.com/file/27-CR-19-1916.pdf","27-CR-19-1916")</f>
        <v>27-CR-19-1916</v>
      </c>
      <c r="C5" s="1" t="n">
        <v>5</v>
      </c>
      <c r="D5" s="2" t="s">
        <v>39</v>
      </c>
      <c r="E5" s="7" t="n">
        <v>43747</v>
      </c>
      <c r="F5" s="6" t="str">
        <f aca="false">HYPERLINK("https://mncourtfraud.com/file/MCRO_27-CR-19-1916_Order-Other_2019-10-09_20240430091243.pdf","MCRO_27-CR-19-1916_Order-Other_2019-10-09_20240430091243.pdf")</f>
        <v>MCRO_27-CR-19-1916_Order-Other_2019-10-09_20240430091243.pdf</v>
      </c>
      <c r="G5" s="2" t="s">
        <v>26</v>
      </c>
      <c r="H5" s="1" t="s">
        <v>52</v>
      </c>
      <c r="I5" s="1" t="s">
        <v>41</v>
      </c>
      <c r="J5" s="1" t="s">
        <v>53</v>
      </c>
      <c r="K5" s="2" t="s">
        <v>43</v>
      </c>
      <c r="L5" s="2" t="s">
        <v>44</v>
      </c>
      <c r="M5" s="1" t="s">
        <v>45</v>
      </c>
      <c r="N5" s="1"/>
      <c r="O5" s="1" t="s">
        <v>46</v>
      </c>
      <c r="P5" s="1" t="s">
        <v>47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n">
        <v>0</v>
      </c>
      <c r="X5" s="2" t="n">
        <v>0</v>
      </c>
      <c r="Y5" s="2" t="s">
        <v>54</v>
      </c>
    </row>
    <row r="6" customFormat="false" ht="18.7" hidden="false" customHeight="true" outlineLevel="0" collapsed="false">
      <c r="A6" s="1" t="n">
        <v>5</v>
      </c>
      <c r="B6" s="6" t="str">
        <f aca="false">HYPERLINK("https://mncourtfraud.com/file/27-CR-19-3539.pdf","27-CR-19-3539")</f>
        <v>27-CR-19-3539</v>
      </c>
      <c r="C6" s="1" t="n">
        <v>5</v>
      </c>
      <c r="D6" s="2" t="s">
        <v>39</v>
      </c>
      <c r="E6" s="7" t="n">
        <v>43747</v>
      </c>
      <c r="F6" s="6" t="str">
        <f aca="false">HYPERLINK("https://mncourtfraud.com/file/MCRO_27-CR-19-3539_Order-Other_2019-10-09_20240430091353.pdf","MCRO_27-CR-19-3539_Order-Other_2019-10-09_20240430091353.pdf")</f>
        <v>MCRO_27-CR-19-3539_Order-Other_2019-10-09_20240430091353.pdf</v>
      </c>
      <c r="G6" s="2" t="s">
        <v>26</v>
      </c>
      <c r="H6" s="1" t="s">
        <v>55</v>
      </c>
      <c r="I6" s="1" t="s">
        <v>41</v>
      </c>
      <c r="J6" s="1" t="s">
        <v>56</v>
      </c>
      <c r="K6" s="2" t="s">
        <v>43</v>
      </c>
      <c r="L6" s="2" t="s">
        <v>44</v>
      </c>
      <c r="M6" s="1" t="s">
        <v>45</v>
      </c>
      <c r="N6" s="1"/>
      <c r="O6" s="1" t="s">
        <v>46</v>
      </c>
      <c r="P6" s="1" t="s">
        <v>47</v>
      </c>
      <c r="Q6" s="2" t="s">
        <v>32</v>
      </c>
      <c r="R6" s="2" t="s">
        <v>33</v>
      </c>
      <c r="S6" s="2" t="s">
        <v>34</v>
      </c>
      <c r="T6" s="2" t="s">
        <v>35</v>
      </c>
      <c r="U6" s="2" t="s">
        <v>36</v>
      </c>
      <c r="V6" s="2" t="s">
        <v>37</v>
      </c>
      <c r="W6" s="2" t="n">
        <v>0</v>
      </c>
      <c r="X6" s="2" t="n">
        <v>0</v>
      </c>
      <c r="Y6" s="2" t="s">
        <v>57</v>
      </c>
    </row>
    <row r="7" customFormat="false" ht="18.7" hidden="false" customHeight="true" outlineLevel="0" collapsed="false">
      <c r="A7" s="1" t="n">
        <v>6</v>
      </c>
      <c r="B7" s="6" t="str">
        <f aca="false">HYPERLINK("https://mncourtfraud.com/file/27-CR-17-1555.pdf","27-CR-17-1555")</f>
        <v>27-CR-17-1555</v>
      </c>
      <c r="C7" s="1" t="n">
        <v>9</v>
      </c>
      <c r="D7" s="2" t="s">
        <v>58</v>
      </c>
      <c r="E7" s="7" t="n">
        <v>43959</v>
      </c>
      <c r="F7" s="6" t="str">
        <f aca="false">HYPERLINK("https://mncourtfraud.com/file/MCRO_27-CR-17-1555_Find of Fact-Order, Pet Commitment-Dfd Found Incompetent_2020-05-08_20240430093550.pdf","MCRO_27-CR-17-1555_Find of Fact-Order, Pet Commitment-Dfd Found Incompetent_2020-05-08_20240430093550.pdf")</f>
        <v>MCRO_27-CR-17-1555_Find of Fact-Order, Pet Commitment-Dfd Found Incompetent_2020-05-08_20240430093550.pdf</v>
      </c>
      <c r="G7" s="2" t="s">
        <v>59</v>
      </c>
      <c r="H7" s="1" t="s">
        <v>60</v>
      </c>
      <c r="I7" s="1" t="s">
        <v>61</v>
      </c>
      <c r="J7" s="1" t="s">
        <v>62</v>
      </c>
      <c r="K7" s="2" t="s">
        <v>63</v>
      </c>
      <c r="L7" s="2" t="s">
        <v>64</v>
      </c>
      <c r="M7" s="1" t="s">
        <v>45</v>
      </c>
      <c r="N7" s="1"/>
      <c r="O7" s="1" t="s">
        <v>46</v>
      </c>
      <c r="P7" s="1"/>
      <c r="Q7" s="2" t="s">
        <v>32</v>
      </c>
      <c r="R7" s="2" t="s">
        <v>33</v>
      </c>
      <c r="T7" s="2" t="s">
        <v>65</v>
      </c>
      <c r="U7" s="2" t="s">
        <v>66</v>
      </c>
      <c r="V7" s="2" t="s">
        <v>37</v>
      </c>
      <c r="W7" s="2" t="n">
        <v>0</v>
      </c>
      <c r="X7" s="2" t="n">
        <v>0</v>
      </c>
      <c r="Y7" s="2" t="s">
        <v>67</v>
      </c>
    </row>
    <row r="8" customFormat="false" ht="18.7" hidden="false" customHeight="true" outlineLevel="0" collapsed="false">
      <c r="A8" s="1" t="n">
        <v>7</v>
      </c>
      <c r="B8" s="6" t="str">
        <f aca="false">HYPERLINK("https://mncourtfraud.com/file/27-CR-17-22909.pdf","27-CR-17-22909")</f>
        <v>27-CR-17-22909</v>
      </c>
      <c r="C8" s="1" t="n">
        <v>9</v>
      </c>
      <c r="D8" s="2" t="s">
        <v>58</v>
      </c>
      <c r="E8" s="7" t="n">
        <v>43959</v>
      </c>
      <c r="F8" s="6" t="str">
        <f aca="false">HYPERLINK("https://mncourtfraud.com/file/MCRO_27-CR-17-22909_Find of Fact-Order, Pet Commitment-Dfd Found Incompetent_2020-05-08_20240430093726.pdf","MCRO_27-CR-17-22909_Find of Fact-Order, Pet Commitment-Dfd Found Incompetent_2020-05-08_20240430093726.pdf")</f>
        <v>MCRO_27-CR-17-22909_Find of Fact-Order, Pet Commitment-Dfd Found Incompetent_2020-05-08_20240430093726.pdf</v>
      </c>
      <c r="G8" s="2" t="s">
        <v>59</v>
      </c>
      <c r="H8" s="1" t="s">
        <v>68</v>
      </c>
      <c r="I8" s="1" t="s">
        <v>61</v>
      </c>
      <c r="J8" s="1" t="s">
        <v>69</v>
      </c>
      <c r="K8" s="2" t="s">
        <v>63</v>
      </c>
      <c r="L8" s="2" t="s">
        <v>70</v>
      </c>
      <c r="M8" s="1" t="s">
        <v>45</v>
      </c>
      <c r="N8" s="1"/>
      <c r="O8" s="1" t="s">
        <v>46</v>
      </c>
      <c r="P8" s="1"/>
      <c r="Q8" s="2" t="s">
        <v>32</v>
      </c>
      <c r="R8" s="2" t="s">
        <v>33</v>
      </c>
      <c r="T8" s="2" t="s">
        <v>65</v>
      </c>
      <c r="U8" s="2" t="s">
        <v>66</v>
      </c>
      <c r="V8" s="2" t="s">
        <v>37</v>
      </c>
      <c r="W8" s="2" t="n">
        <v>0</v>
      </c>
      <c r="X8" s="2" t="n">
        <v>0</v>
      </c>
      <c r="Y8" s="2" t="s">
        <v>71</v>
      </c>
    </row>
    <row r="9" customFormat="false" ht="18.7" hidden="false" customHeight="true" outlineLevel="0" collapsed="false">
      <c r="A9" s="1" t="n">
        <v>8</v>
      </c>
      <c r="B9" s="6" t="str">
        <f aca="false">HYPERLINK("https://mncourtfraud.com/file/27-CR-17-8342.pdf","27-CR-17-8342")</f>
        <v>27-CR-17-8342</v>
      </c>
      <c r="C9" s="1" t="n">
        <v>9</v>
      </c>
      <c r="D9" s="2" t="s">
        <v>58</v>
      </c>
      <c r="E9" s="7" t="n">
        <v>43959</v>
      </c>
      <c r="F9" s="6" t="str">
        <f aca="false">HYPERLINK("https://mncourtfraud.com/file/MCRO_27-CR-17-8342_Find of Fact-Order, Pet Commitment-Dfd Found Incompetent_2020-05-08_20240430093644.pdf","MCRO_27-CR-17-8342_Find of Fact-Order, Pet Commitment-Dfd Found Incompetent_2020-05-08_20240430093644.pdf")</f>
        <v>MCRO_27-CR-17-8342_Find of Fact-Order, Pet Commitment-Dfd Found Incompetent_2020-05-08_20240430093644.pdf</v>
      </c>
      <c r="G9" s="2" t="s">
        <v>59</v>
      </c>
      <c r="H9" s="1" t="s">
        <v>72</v>
      </c>
      <c r="I9" s="1" t="s">
        <v>61</v>
      </c>
      <c r="J9" s="1" t="s">
        <v>73</v>
      </c>
      <c r="K9" s="2" t="s">
        <v>63</v>
      </c>
      <c r="L9" s="2" t="s">
        <v>74</v>
      </c>
      <c r="M9" s="1" t="s">
        <v>45</v>
      </c>
      <c r="N9" s="1"/>
      <c r="O9" s="1" t="s">
        <v>46</v>
      </c>
      <c r="P9" s="1"/>
      <c r="Q9" s="2" t="s">
        <v>32</v>
      </c>
      <c r="R9" s="2" t="s">
        <v>33</v>
      </c>
      <c r="T9" s="2" t="s">
        <v>65</v>
      </c>
      <c r="U9" s="2" t="s">
        <v>66</v>
      </c>
      <c r="V9" s="2" t="s">
        <v>37</v>
      </c>
      <c r="W9" s="2" t="n">
        <v>0</v>
      </c>
      <c r="X9" s="2" t="n">
        <v>0</v>
      </c>
      <c r="Y9" s="2" t="s">
        <v>75</v>
      </c>
    </row>
    <row r="10" customFormat="false" ht="18.7" hidden="false" customHeight="true" outlineLevel="0" collapsed="false">
      <c r="A10" s="1" t="n">
        <v>9</v>
      </c>
      <c r="B10" s="6" t="str">
        <f aca="false">HYPERLINK("https://mncourtfraud.com/file/27-CR-18-19274.pdf","27-CR-18-19274")</f>
        <v>27-CR-18-19274</v>
      </c>
      <c r="C10" s="1" t="n">
        <v>27</v>
      </c>
      <c r="D10" s="2" t="s">
        <v>76</v>
      </c>
      <c r="E10" s="7" t="n">
        <v>44078</v>
      </c>
      <c r="F10" s="6" t="str">
        <f aca="false">HYPERLINK("https://mncourtfraud.com/file/MCRO_27-CR-18-19274_Findings of Fact, Conclusions of Law and Order_2020-09-04_20240430093054.pdf","MCRO_27-CR-18-19274_Findings of Fact, Conclusions of Law and Order_2020-09-04_20240430093054.pdf")</f>
        <v>MCRO_27-CR-18-19274_Findings of Fact, Conclusions of Law and Order_2020-09-04_20240430093054.pdf</v>
      </c>
      <c r="G10" s="2" t="s">
        <v>77</v>
      </c>
      <c r="H10" s="1" t="s">
        <v>78</v>
      </c>
      <c r="I10" s="1" t="s">
        <v>79</v>
      </c>
      <c r="J10" s="1" t="s">
        <v>80</v>
      </c>
      <c r="K10" s="2" t="s">
        <v>81</v>
      </c>
      <c r="L10" s="2" t="s">
        <v>82</v>
      </c>
      <c r="M10" s="1" t="s">
        <v>45</v>
      </c>
      <c r="N10" s="1"/>
      <c r="O10" s="1" t="s">
        <v>46</v>
      </c>
      <c r="P10" s="1"/>
      <c r="Q10" s="2" t="s">
        <v>32</v>
      </c>
      <c r="R10" s="2" t="s">
        <v>33</v>
      </c>
      <c r="T10" s="2" t="s">
        <v>65</v>
      </c>
      <c r="U10" s="2" t="s">
        <v>66</v>
      </c>
      <c r="V10" s="2" t="s">
        <v>37</v>
      </c>
      <c r="W10" s="2" t="n">
        <v>0</v>
      </c>
      <c r="X10" s="2" t="n">
        <v>0</v>
      </c>
      <c r="Y10" s="2" t="s">
        <v>83</v>
      </c>
    </row>
    <row r="11" customFormat="false" ht="18.7" hidden="false" customHeight="true" outlineLevel="0" collapsed="false">
      <c r="A11" s="1" t="n">
        <v>10</v>
      </c>
      <c r="B11" s="6" t="str">
        <f aca="false">HYPERLINK("https://mncourtfraud.com/file/27-CR-20-423.pdf","27-CR-20-423")</f>
        <v>27-CR-20-423</v>
      </c>
      <c r="C11" s="1" t="n">
        <v>27</v>
      </c>
      <c r="D11" s="2" t="s">
        <v>76</v>
      </c>
      <c r="E11" s="7" t="n">
        <v>44078</v>
      </c>
      <c r="F11" s="6" t="str">
        <f aca="false">HYPERLINK("https://mncourtfraud.com/file/MCRO_27-CR-20-423_Findings of Fact, Conclusions of Law and Order_2020-09-04_20240430084819.pdf","MCRO_27-CR-20-423_Findings of Fact, Conclusions of Law and Order_2020-09-04_20240430084819.pdf")</f>
        <v>MCRO_27-CR-20-423_Findings of Fact, Conclusions of Law and Order_2020-09-04_20240430084819.pdf</v>
      </c>
      <c r="G11" s="2" t="s">
        <v>77</v>
      </c>
      <c r="H11" s="1" t="s">
        <v>84</v>
      </c>
      <c r="I11" s="1" t="s">
        <v>79</v>
      </c>
      <c r="J11" s="1" t="s">
        <v>85</v>
      </c>
      <c r="K11" s="2" t="s">
        <v>81</v>
      </c>
      <c r="L11" s="2" t="s">
        <v>86</v>
      </c>
      <c r="M11" s="1" t="s">
        <v>45</v>
      </c>
      <c r="N11" s="1"/>
      <c r="O11" s="1" t="s">
        <v>46</v>
      </c>
      <c r="P11" s="1"/>
      <c r="Q11" s="2" t="s">
        <v>32</v>
      </c>
      <c r="R11" s="2" t="s">
        <v>33</v>
      </c>
      <c r="T11" s="2" t="s">
        <v>65</v>
      </c>
      <c r="U11" s="2" t="s">
        <v>66</v>
      </c>
      <c r="V11" s="2" t="s">
        <v>37</v>
      </c>
      <c r="W11" s="2" t="n">
        <v>0</v>
      </c>
      <c r="X11" s="2" t="n">
        <v>0</v>
      </c>
      <c r="Y11" s="2" t="s">
        <v>87</v>
      </c>
    </row>
    <row r="12" customFormat="false" ht="18.7" hidden="false" customHeight="true" outlineLevel="0" collapsed="false">
      <c r="A12" s="1" t="n">
        <v>11</v>
      </c>
      <c r="B12" s="6" t="str">
        <f aca="false">HYPERLINK("https://mncourtfraud.com/file/27-CR-21-6229.pdf","27-CR-21-6229")</f>
        <v>27-CR-21-6229</v>
      </c>
      <c r="C12" s="1" t="n">
        <v>61</v>
      </c>
      <c r="D12" s="2" t="s">
        <v>88</v>
      </c>
      <c r="E12" s="7" t="n">
        <v>44438</v>
      </c>
      <c r="F12" s="6" t="str">
        <f aca="false">HYPERLINK("https://mncourtfraud.com/file/MCRO_27-CR-21-6229_Order-Other_2021-08-30_20240430080229.pdf","MCRO_27-CR-21-6229_Order-Other_2021-08-30_20240430080229.pdf")</f>
        <v>MCRO_27-CR-21-6229_Order-Other_2021-08-30_20240430080229.pdf</v>
      </c>
      <c r="G12" s="2" t="s">
        <v>26</v>
      </c>
      <c r="H12" s="1" t="s">
        <v>89</v>
      </c>
      <c r="I12" s="1" t="s">
        <v>90</v>
      </c>
      <c r="J12" s="1" t="s">
        <v>91</v>
      </c>
      <c r="K12" s="2" t="s">
        <v>92</v>
      </c>
      <c r="L12" s="2" t="s">
        <v>93</v>
      </c>
      <c r="M12" s="1"/>
      <c r="N12" s="1"/>
      <c r="O12" s="1"/>
      <c r="P12" s="1"/>
      <c r="Q12" s="2" t="s">
        <v>32</v>
      </c>
      <c r="R12" s="2" t="s">
        <v>33</v>
      </c>
      <c r="T12" s="2" t="s">
        <v>65</v>
      </c>
      <c r="U12" s="2" t="s">
        <v>66</v>
      </c>
      <c r="V12" s="2" t="s">
        <v>37</v>
      </c>
      <c r="W12" s="2" t="n">
        <v>0</v>
      </c>
      <c r="X12" s="2" t="n">
        <v>0</v>
      </c>
      <c r="Y12" s="2" t="s">
        <v>94</v>
      </c>
    </row>
    <row r="13" customFormat="false" ht="18.7" hidden="false" customHeight="true" outlineLevel="0" collapsed="false">
      <c r="A13" s="1" t="n">
        <v>12</v>
      </c>
      <c r="B13" s="6" t="str">
        <f aca="false">HYPERLINK("https://mncourtfraud.com/file/27-CR-21-20637.pdf","27-CR-21-20637")</f>
        <v>27-CR-21-20637</v>
      </c>
      <c r="C13" s="1" t="n">
        <v>23</v>
      </c>
      <c r="D13" s="2" t="s">
        <v>95</v>
      </c>
      <c r="E13" s="7" t="n">
        <v>44609</v>
      </c>
      <c r="F13" s="6" t="str">
        <f aca="false">HYPERLINK("https://mncourtfraud.com/file/MCRO_27-CR-21-20637_Order-Other_2022-02-17_20240430083255.pdf","MCRO_27-CR-21-20637_Order-Other_2022-02-17_20240430083255.pdf")</f>
        <v>MCRO_27-CR-21-20637_Order-Other_2022-02-17_20240430083255.pdf</v>
      </c>
      <c r="G13" s="2" t="s">
        <v>26</v>
      </c>
      <c r="H13" s="1" t="s">
        <v>96</v>
      </c>
      <c r="I13" s="1" t="s">
        <v>97</v>
      </c>
      <c r="J13" s="1" t="s">
        <v>98</v>
      </c>
      <c r="K13" s="2" t="s">
        <v>99</v>
      </c>
      <c r="L13" s="2" t="s">
        <v>100</v>
      </c>
      <c r="M13" s="1"/>
      <c r="N13" s="1"/>
      <c r="O13" s="1"/>
      <c r="P13" s="1"/>
      <c r="Q13" s="2" t="s">
        <v>32</v>
      </c>
      <c r="R13" s="2" t="s">
        <v>33</v>
      </c>
      <c r="T13" s="2" t="s">
        <v>101</v>
      </c>
      <c r="U13" s="2" t="s">
        <v>102</v>
      </c>
      <c r="V13" s="2" t="s">
        <v>37</v>
      </c>
      <c r="W13" s="2" t="n">
        <v>0</v>
      </c>
      <c r="X13" s="2" t="n">
        <v>0</v>
      </c>
      <c r="Y13" s="2" t="s">
        <v>103</v>
      </c>
    </row>
    <row r="14" customFormat="false" ht="18.7" hidden="false" customHeight="true" outlineLevel="0" collapsed="false">
      <c r="A14" s="1" t="n">
        <v>13</v>
      </c>
      <c r="B14" s="6" t="str">
        <f aca="false">HYPERLINK("https://mncourtfraud.com/file/27-CR-18-19274.pdf","27-CR-18-19274")</f>
        <v>27-CR-18-19274</v>
      </c>
      <c r="C14" s="1" t="n">
        <v>27</v>
      </c>
      <c r="D14" s="2" t="s">
        <v>76</v>
      </c>
      <c r="E14" s="7" t="n">
        <v>44617</v>
      </c>
      <c r="F14" s="6" t="str">
        <f aca="false">HYPERLINK("https://mncourtfraud.com/file/MCRO_27-CR-18-19274_Findings of Fact, Conclusions of Law and Order_2022-02-25_20240430093042.pdf","MCRO_27-CR-18-19274_Findings of Fact, Conclusions of Law and Order_2022-02-25_20240430093042.pdf")</f>
        <v>MCRO_27-CR-18-19274_Findings of Fact, Conclusions of Law and Order_2022-02-25_20240430093042.pdf</v>
      </c>
      <c r="G14" s="2" t="s">
        <v>77</v>
      </c>
      <c r="H14" s="1" t="s">
        <v>104</v>
      </c>
      <c r="I14" s="1" t="s">
        <v>105</v>
      </c>
      <c r="J14" s="1" t="s">
        <v>106</v>
      </c>
      <c r="K14" s="2" t="s">
        <v>107</v>
      </c>
      <c r="L14" s="2" t="s">
        <v>108</v>
      </c>
      <c r="M14" s="1" t="s">
        <v>45</v>
      </c>
      <c r="N14" s="1"/>
      <c r="O14" s="1" t="s">
        <v>46</v>
      </c>
      <c r="P14" s="1"/>
      <c r="Q14" s="2" t="s">
        <v>32</v>
      </c>
      <c r="R14" s="2" t="s">
        <v>33</v>
      </c>
      <c r="T14" s="2" t="s">
        <v>101</v>
      </c>
      <c r="U14" s="2" t="s">
        <v>102</v>
      </c>
      <c r="V14" s="2" t="s">
        <v>37</v>
      </c>
      <c r="W14" s="2" t="n">
        <v>0</v>
      </c>
      <c r="X14" s="2" t="n">
        <v>0</v>
      </c>
      <c r="Y14" s="2" t="s">
        <v>109</v>
      </c>
    </row>
    <row r="15" customFormat="false" ht="18.7" hidden="false" customHeight="true" outlineLevel="0" collapsed="false">
      <c r="A15" s="1" t="n">
        <v>14</v>
      </c>
      <c r="B15" s="6" t="str">
        <f aca="false">HYPERLINK("https://mncourtfraud.com/file/27-CR-20-423.pdf","27-CR-20-423")</f>
        <v>27-CR-20-423</v>
      </c>
      <c r="C15" s="1" t="n">
        <v>27</v>
      </c>
      <c r="D15" s="2" t="s">
        <v>76</v>
      </c>
      <c r="E15" s="7" t="n">
        <v>44617</v>
      </c>
      <c r="F15" s="6" t="str">
        <f aca="false">HYPERLINK("https://mncourtfraud.com/file/MCRO_27-CR-20-423_Findings of Fact, Conclusions of Law and Order_2022-02-25_20240430084808.pdf","MCRO_27-CR-20-423_Findings of Fact, Conclusions of Law and Order_2022-02-25_20240430084808.pdf")</f>
        <v>MCRO_27-CR-20-423_Findings of Fact, Conclusions of Law and Order_2022-02-25_20240430084808.pdf</v>
      </c>
      <c r="G15" s="2" t="s">
        <v>77</v>
      </c>
      <c r="H15" s="1" t="s">
        <v>110</v>
      </c>
      <c r="I15" s="1" t="s">
        <v>105</v>
      </c>
      <c r="J15" s="1" t="s">
        <v>111</v>
      </c>
      <c r="K15" s="2" t="s">
        <v>107</v>
      </c>
      <c r="L15" s="2" t="s">
        <v>112</v>
      </c>
      <c r="M15" s="1" t="s">
        <v>45</v>
      </c>
      <c r="N15" s="1"/>
      <c r="O15" s="1" t="s">
        <v>46</v>
      </c>
      <c r="P15" s="1"/>
      <c r="Q15" s="2" t="s">
        <v>32</v>
      </c>
      <c r="R15" s="2" t="s">
        <v>33</v>
      </c>
      <c r="T15" s="2" t="s">
        <v>101</v>
      </c>
      <c r="U15" s="2" t="s">
        <v>102</v>
      </c>
      <c r="V15" s="2" t="s">
        <v>37</v>
      </c>
      <c r="W15" s="2" t="n">
        <v>0</v>
      </c>
      <c r="X15" s="2" t="n">
        <v>0</v>
      </c>
      <c r="Y15" s="2" t="s">
        <v>113</v>
      </c>
    </row>
    <row r="16" customFormat="false" ht="18.7" hidden="false" customHeight="true" outlineLevel="0" collapsed="false">
      <c r="A16" s="1" t="n">
        <v>15</v>
      </c>
      <c r="B16" s="6" t="str">
        <f aca="false">HYPERLINK("https://mncourtfraud.com/file/27-CR-20-26577.pdf","27-CR-20-26577")</f>
        <v>27-CR-20-26577</v>
      </c>
      <c r="C16" s="1" t="n">
        <v>70</v>
      </c>
      <c r="D16" s="2" t="s">
        <v>114</v>
      </c>
      <c r="E16" s="7" t="n">
        <v>44727</v>
      </c>
      <c r="F16" s="6" t="str">
        <f aca="false">HYPERLINK("https://mncourtfraud.com/file/MCRO_27-CR-20-26577_Order to Transport_2022-06-15_20240430090620.pdf","MCRO_27-CR-20-26577_Order to Transport_2022-06-15_20240430090620.pdf")</f>
        <v>MCRO_27-CR-20-26577_Order to Transport_2022-06-15_20240430090620.pdf</v>
      </c>
      <c r="G16" s="2" t="s">
        <v>115</v>
      </c>
      <c r="H16" s="1" t="s">
        <v>116</v>
      </c>
      <c r="I16" s="1" t="s">
        <v>117</v>
      </c>
      <c r="J16" s="1" t="s">
        <v>118</v>
      </c>
      <c r="K16" s="2" t="s">
        <v>119</v>
      </c>
      <c r="L16" s="2" t="s">
        <v>120</v>
      </c>
      <c r="M16" s="1"/>
      <c r="N16" s="1" t="s">
        <v>121</v>
      </c>
      <c r="O16" s="1"/>
      <c r="P16" s="1"/>
      <c r="Q16" s="2" t="s">
        <v>32</v>
      </c>
      <c r="R16" s="2" t="s">
        <v>33</v>
      </c>
      <c r="T16" s="2" t="s">
        <v>101</v>
      </c>
      <c r="U16" s="2" t="s">
        <v>102</v>
      </c>
      <c r="V16" s="2" t="s">
        <v>37</v>
      </c>
      <c r="W16" s="2" t="n">
        <v>0</v>
      </c>
      <c r="X16" s="2" t="n">
        <v>2</v>
      </c>
      <c r="Y16" s="2" t="s">
        <v>122</v>
      </c>
    </row>
    <row r="17" customFormat="false" ht="18.7" hidden="false" customHeight="true" outlineLevel="0" collapsed="false">
      <c r="A17" s="1" t="n">
        <v>16</v>
      </c>
      <c r="B17" s="6" t="str">
        <f aca="false">HYPERLINK("https://mncourtfraud.com/file/27-CR-20-26577.pdf","27-CR-20-26577")</f>
        <v>27-CR-20-26577</v>
      </c>
      <c r="C17" s="1" t="n">
        <v>70</v>
      </c>
      <c r="D17" s="2" t="s">
        <v>114</v>
      </c>
      <c r="E17" s="7" t="n">
        <v>44734</v>
      </c>
      <c r="F17" s="6" t="str">
        <f aca="false">HYPERLINK("https://mncourtfraud.com/file/MCRO_27-CR-20-26577_Order to Transport_2022-06-22_20240430090618.pdf","MCRO_27-CR-20-26577_Order to Transport_2022-06-22_20240430090618.pdf")</f>
        <v>MCRO_27-CR-20-26577_Order to Transport_2022-06-22_20240430090618.pdf</v>
      </c>
      <c r="G17" s="2" t="s">
        <v>115</v>
      </c>
      <c r="H17" s="1" t="s">
        <v>123</v>
      </c>
      <c r="I17" s="1" t="s">
        <v>124</v>
      </c>
      <c r="J17" s="1" t="s">
        <v>125</v>
      </c>
      <c r="K17" s="2" t="s">
        <v>126</v>
      </c>
      <c r="L17" s="2" t="s">
        <v>127</v>
      </c>
      <c r="M17" s="1"/>
      <c r="N17" s="1"/>
      <c r="O17" s="1"/>
      <c r="P17" s="1"/>
      <c r="Q17" s="2" t="s">
        <v>32</v>
      </c>
      <c r="R17" s="2" t="s">
        <v>33</v>
      </c>
      <c r="T17" s="2" t="s">
        <v>101</v>
      </c>
      <c r="U17" s="2" t="s">
        <v>102</v>
      </c>
      <c r="V17" s="2" t="s">
        <v>37</v>
      </c>
      <c r="W17" s="2" t="n">
        <v>0</v>
      </c>
      <c r="X17" s="2" t="n">
        <v>0</v>
      </c>
      <c r="Y17" s="2" t="s">
        <v>128</v>
      </c>
    </row>
    <row r="18" customFormat="false" ht="18.7" hidden="false" customHeight="true" outlineLevel="0" collapsed="false">
      <c r="A18" s="1" t="n">
        <v>17</v>
      </c>
      <c r="B18" s="6" t="str">
        <f aca="false">HYPERLINK("https://mncourtfraud.com/file/27-CR-19-28883.pdf","27-CR-19-28883")</f>
        <v>27-CR-19-28883</v>
      </c>
      <c r="C18" s="1" t="n">
        <v>28</v>
      </c>
      <c r="D18" s="2" t="s">
        <v>129</v>
      </c>
      <c r="E18" s="7" t="n">
        <v>44811</v>
      </c>
      <c r="F18" s="6" t="str">
        <f aca="false">HYPERLINK("https://mncourtfraud.com/file/MCRO_27-CR-19-28883_Order-Other_2022-09-07_20240430092349.pdf","MCRO_27-CR-19-28883_Order-Other_2022-09-07_20240430092349.pdf")</f>
        <v>MCRO_27-CR-19-28883_Order-Other_2022-09-07_20240430092349.pdf</v>
      </c>
      <c r="G18" s="2" t="s">
        <v>26</v>
      </c>
      <c r="H18" s="1" t="s">
        <v>130</v>
      </c>
      <c r="I18" s="1" t="s">
        <v>131</v>
      </c>
      <c r="J18" s="1" t="s">
        <v>132</v>
      </c>
      <c r="K18" s="2" t="s">
        <v>133</v>
      </c>
      <c r="L18" s="2" t="s">
        <v>134</v>
      </c>
      <c r="M18" s="1" t="s">
        <v>45</v>
      </c>
      <c r="N18" s="1" t="s">
        <v>121</v>
      </c>
      <c r="O18" s="1" t="s">
        <v>46</v>
      </c>
      <c r="P18" s="1"/>
      <c r="Q18" s="2" t="s">
        <v>32</v>
      </c>
      <c r="R18" s="2" t="s">
        <v>33</v>
      </c>
      <c r="T18" s="2" t="s">
        <v>101</v>
      </c>
      <c r="U18" s="2" t="s">
        <v>102</v>
      </c>
      <c r="V18" s="2" t="s">
        <v>37</v>
      </c>
      <c r="W18" s="2" t="n">
        <v>0</v>
      </c>
      <c r="X18" s="2" t="n">
        <v>0</v>
      </c>
      <c r="Y18" s="2" t="s">
        <v>135</v>
      </c>
    </row>
    <row r="19" customFormat="false" ht="18.7" hidden="false" customHeight="true" outlineLevel="0" collapsed="false">
      <c r="A19" s="1" t="n">
        <v>18</v>
      </c>
      <c r="B19" s="6" t="str">
        <f aca="false">HYPERLINK("https://mncourtfraud.com/file/27-CR-21-13795.pdf","27-CR-21-13795")</f>
        <v>27-CR-21-13795</v>
      </c>
      <c r="C19" s="1" t="n">
        <v>28</v>
      </c>
      <c r="D19" s="2" t="s">
        <v>129</v>
      </c>
      <c r="E19" s="7" t="n">
        <v>44811</v>
      </c>
      <c r="F19" s="6" t="str">
        <f aca="false">HYPERLINK("https://mncourtfraud.com/file/MCRO_27-CR-21-13795_Order-Other_2022-09-07_20240430082435.pdf","MCRO_27-CR-21-13795_Order-Other_2022-09-07_20240430082435.pdf")</f>
        <v>MCRO_27-CR-21-13795_Order-Other_2022-09-07_20240430082435.pdf</v>
      </c>
      <c r="G19" s="2" t="s">
        <v>26</v>
      </c>
      <c r="H19" s="1" t="s">
        <v>136</v>
      </c>
      <c r="I19" s="1" t="s">
        <v>131</v>
      </c>
      <c r="J19" s="1" t="s">
        <v>137</v>
      </c>
      <c r="K19" s="2" t="s">
        <v>133</v>
      </c>
      <c r="L19" s="2" t="s">
        <v>138</v>
      </c>
      <c r="M19" s="1" t="s">
        <v>45</v>
      </c>
      <c r="N19" s="1"/>
      <c r="O19" s="1" t="s">
        <v>46</v>
      </c>
      <c r="P19" s="1"/>
      <c r="Q19" s="2" t="s">
        <v>32</v>
      </c>
      <c r="R19" s="2" t="s">
        <v>33</v>
      </c>
      <c r="T19" s="2" t="s">
        <v>101</v>
      </c>
      <c r="U19" s="2" t="s">
        <v>102</v>
      </c>
      <c r="V19" s="2" t="s">
        <v>37</v>
      </c>
      <c r="W19" s="2" t="n">
        <v>0</v>
      </c>
      <c r="X19" s="2" t="n">
        <v>0</v>
      </c>
      <c r="Y19" s="2" t="s">
        <v>139</v>
      </c>
    </row>
    <row r="20" customFormat="false" ht="18.7" hidden="false" customHeight="true" outlineLevel="0" collapsed="false">
      <c r="A20" s="1" t="n">
        <v>19</v>
      </c>
      <c r="B20" s="6" t="str">
        <f aca="false">HYPERLINK("https://mncourtfraud.com/file/27-CR-21-19723.pdf","27-CR-21-19723")</f>
        <v>27-CR-21-19723</v>
      </c>
      <c r="C20" s="1" t="n">
        <v>10</v>
      </c>
      <c r="D20" s="2" t="s">
        <v>140</v>
      </c>
      <c r="E20" s="7" t="n">
        <v>44869</v>
      </c>
      <c r="F20" s="6" t="str">
        <f aca="false">HYPERLINK("https://mncourtfraud.com/file/MCRO_27-CR-21-19723_Order-Other_2022-11-04_20240430082944.pdf","MCRO_27-CR-21-19723_Order-Other_2022-11-04_20240430082944.pdf")</f>
        <v>MCRO_27-CR-21-19723_Order-Other_2022-11-04_20240430082944.pdf</v>
      </c>
      <c r="G20" s="2" t="s">
        <v>26</v>
      </c>
      <c r="H20" s="1" t="s">
        <v>141</v>
      </c>
      <c r="I20" s="1" t="s">
        <v>142</v>
      </c>
      <c r="J20" s="1" t="s">
        <v>143</v>
      </c>
      <c r="K20" s="2" t="s">
        <v>144</v>
      </c>
      <c r="L20" s="2" t="s">
        <v>145</v>
      </c>
      <c r="M20" s="1" t="s">
        <v>45</v>
      </c>
      <c r="N20" s="1" t="s">
        <v>121</v>
      </c>
      <c r="O20" s="1" t="s">
        <v>46</v>
      </c>
      <c r="P20" s="1" t="s">
        <v>47</v>
      </c>
      <c r="Q20" s="2" t="s">
        <v>32</v>
      </c>
      <c r="R20" s="2" t="s">
        <v>33</v>
      </c>
      <c r="S20" s="2" t="s">
        <v>34</v>
      </c>
      <c r="T20" s="2" t="s">
        <v>146</v>
      </c>
      <c r="U20" s="2" t="s">
        <v>147</v>
      </c>
      <c r="V20" s="2" t="s">
        <v>37</v>
      </c>
      <c r="W20" s="2" t="n">
        <v>0</v>
      </c>
      <c r="X20" s="2" t="n">
        <v>0</v>
      </c>
      <c r="Y20" s="2" t="s">
        <v>148</v>
      </c>
    </row>
    <row r="21" customFormat="false" ht="18.7" hidden="false" customHeight="true" outlineLevel="0" collapsed="false">
      <c r="A21" s="1" t="n">
        <v>20</v>
      </c>
      <c r="B21" s="6" t="str">
        <f aca="false">HYPERLINK("https://mncourtfraud.com/file/27-CR-21-23456.pdf","27-CR-21-23456")</f>
        <v>27-CR-21-23456</v>
      </c>
      <c r="C21" s="1" t="n">
        <v>10</v>
      </c>
      <c r="D21" s="2" t="s">
        <v>140</v>
      </c>
      <c r="E21" s="7" t="n">
        <v>44869</v>
      </c>
      <c r="F21" s="6" t="str">
        <f aca="false">HYPERLINK("https://mncourtfraud.com/file/MCRO_27-CR-21-23456_Order-Other_2022-11-04_20240430084320.pdf","MCRO_27-CR-21-23456_Order-Other_2022-11-04_20240430084320.pdf")</f>
        <v>MCRO_27-CR-21-23456_Order-Other_2022-11-04_20240430084320.pdf</v>
      </c>
      <c r="G21" s="2" t="s">
        <v>26</v>
      </c>
      <c r="H21" s="1" t="s">
        <v>149</v>
      </c>
      <c r="I21" s="1" t="s">
        <v>142</v>
      </c>
      <c r="J21" s="1" t="s">
        <v>143</v>
      </c>
      <c r="K21" s="2" t="s">
        <v>144</v>
      </c>
      <c r="L21" s="2" t="s">
        <v>145</v>
      </c>
      <c r="M21" s="1" t="s">
        <v>45</v>
      </c>
      <c r="N21" s="1" t="s">
        <v>121</v>
      </c>
      <c r="O21" s="1" t="s">
        <v>46</v>
      </c>
      <c r="P21" s="1" t="s">
        <v>47</v>
      </c>
      <c r="Q21" s="2" t="s">
        <v>32</v>
      </c>
      <c r="R21" s="2" t="s">
        <v>33</v>
      </c>
      <c r="S21" s="2" t="s">
        <v>34</v>
      </c>
      <c r="T21" s="2" t="s">
        <v>146</v>
      </c>
      <c r="U21" s="2" t="s">
        <v>147</v>
      </c>
      <c r="V21" s="2" t="s">
        <v>37</v>
      </c>
      <c r="W21" s="2" t="n">
        <v>0</v>
      </c>
      <c r="X21" s="2" t="n">
        <v>0</v>
      </c>
      <c r="Y21" s="2" t="s">
        <v>148</v>
      </c>
    </row>
    <row r="22" customFormat="false" ht="18.7" hidden="false" customHeight="true" outlineLevel="0" collapsed="false">
      <c r="A22" s="1" t="n">
        <v>21</v>
      </c>
      <c r="B22" s="6" t="str">
        <f aca="false">HYPERLINK("https://mncourtfraud.com/file/27-CR-22-15550.pdf","27-CR-22-15550")</f>
        <v>27-CR-22-15550</v>
      </c>
      <c r="C22" s="1" t="n">
        <v>10</v>
      </c>
      <c r="D22" s="2" t="s">
        <v>140</v>
      </c>
      <c r="E22" s="7" t="n">
        <v>44869</v>
      </c>
      <c r="F22" s="6" t="str">
        <f aca="false">HYPERLINK("https://mncourtfraud.com/file/MCRO_27-CR-22-15550_Order-Other_2022-11-04_20240429161923.pdf","MCRO_27-CR-22-15550_Order-Other_2022-11-04_20240429161923.pdf")</f>
        <v>MCRO_27-CR-22-15550_Order-Other_2022-11-04_20240429161923.pdf</v>
      </c>
      <c r="G22" s="2" t="s">
        <v>26</v>
      </c>
      <c r="H22" s="1" t="s">
        <v>150</v>
      </c>
      <c r="I22" s="1" t="s">
        <v>142</v>
      </c>
      <c r="J22" s="1" t="s">
        <v>143</v>
      </c>
      <c r="K22" s="2" t="s">
        <v>144</v>
      </c>
      <c r="L22" s="2" t="s">
        <v>145</v>
      </c>
      <c r="M22" s="1" t="s">
        <v>45</v>
      </c>
      <c r="N22" s="1" t="s">
        <v>121</v>
      </c>
      <c r="O22" s="1" t="s">
        <v>46</v>
      </c>
      <c r="P22" s="1" t="s">
        <v>47</v>
      </c>
      <c r="Q22" s="2" t="s">
        <v>32</v>
      </c>
      <c r="R22" s="2" t="s">
        <v>33</v>
      </c>
      <c r="S22" s="2" t="s">
        <v>34</v>
      </c>
      <c r="T22" s="2" t="s">
        <v>146</v>
      </c>
      <c r="U22" s="2" t="s">
        <v>147</v>
      </c>
      <c r="V22" s="2" t="s">
        <v>37</v>
      </c>
      <c r="W22" s="2" t="n">
        <v>0</v>
      </c>
      <c r="X22" s="2" t="n">
        <v>0</v>
      </c>
      <c r="Y22" s="2" t="s">
        <v>148</v>
      </c>
    </row>
    <row r="23" customFormat="false" ht="18.7" hidden="false" customHeight="true" outlineLevel="0" collapsed="false">
      <c r="A23" s="1" t="n">
        <v>22</v>
      </c>
      <c r="B23" s="6" t="str">
        <f aca="false">HYPERLINK("https://mncourtfraud.com/file/27-CR-20-26577.pdf","27-CR-20-26577")</f>
        <v>27-CR-20-26577</v>
      </c>
      <c r="C23" s="1" t="n">
        <v>70</v>
      </c>
      <c r="D23" s="2" t="s">
        <v>114</v>
      </c>
      <c r="E23" s="7" t="n">
        <v>44873</v>
      </c>
      <c r="F23" s="6" t="str">
        <f aca="false">HYPERLINK("https://mncourtfraud.com/file/MCRO_27-CR-20-26577_Findings and Order_2022-11-08_20240430090610.pdf","MCRO_27-CR-20-26577_Findings and Order_2022-11-08_20240430090610.pdf")</f>
        <v>MCRO_27-CR-20-26577_Findings and Order_2022-11-08_20240430090610.pdf</v>
      </c>
      <c r="G23" s="2" t="s">
        <v>151</v>
      </c>
      <c r="H23" s="1" t="s">
        <v>152</v>
      </c>
      <c r="I23" s="1" t="s">
        <v>153</v>
      </c>
      <c r="J23" s="1" t="s">
        <v>154</v>
      </c>
      <c r="K23" s="2" t="s">
        <v>155</v>
      </c>
      <c r="L23" s="2" t="s">
        <v>156</v>
      </c>
      <c r="M23" s="1"/>
      <c r="N23" s="1"/>
      <c r="O23" s="1"/>
      <c r="P23" s="1"/>
      <c r="Q23" s="2" t="s">
        <v>32</v>
      </c>
      <c r="R23" s="2" t="s">
        <v>33</v>
      </c>
      <c r="T23" s="2" t="s">
        <v>101</v>
      </c>
      <c r="U23" s="2" t="s">
        <v>102</v>
      </c>
      <c r="V23" s="2" t="s">
        <v>37</v>
      </c>
      <c r="W23" s="2" t="n">
        <v>1</v>
      </c>
      <c r="X23" s="2" t="n">
        <v>1</v>
      </c>
      <c r="Y23" s="2" t="s">
        <v>157</v>
      </c>
    </row>
    <row r="24" customFormat="false" ht="18.7" hidden="false" customHeight="true" outlineLevel="0" collapsed="false">
      <c r="A24" s="1" t="n">
        <v>23</v>
      </c>
      <c r="B24" s="6" t="str">
        <f aca="false">HYPERLINK("https://mncourtfraud.com/file/27-CR-22-7797.pdf","27-CR-22-7797")</f>
        <v>27-CR-22-7797</v>
      </c>
      <c r="C24" s="1" t="n">
        <v>11</v>
      </c>
      <c r="D24" s="2" t="s">
        <v>158</v>
      </c>
      <c r="E24" s="7" t="n">
        <v>44904</v>
      </c>
      <c r="F24" s="6" t="str">
        <f aca="false">HYPERLINK("https://mncourtfraud.com/file/MCRO_27-CR-22-7797_Order-Other_2022-12-09_20240429040530.pdf","MCRO_27-CR-22-7797_Order-Other_2022-12-09_20240429040530.pdf")</f>
        <v>MCRO_27-CR-22-7797_Order-Other_2022-12-09_20240429040530.pdf</v>
      </c>
      <c r="G24" s="2" t="s">
        <v>26</v>
      </c>
      <c r="H24" s="1" t="s">
        <v>159</v>
      </c>
      <c r="I24" s="1" t="s">
        <v>160</v>
      </c>
      <c r="J24" s="1" t="s">
        <v>161</v>
      </c>
      <c r="K24" s="2" t="s">
        <v>162</v>
      </c>
      <c r="L24" s="2" t="s">
        <v>163</v>
      </c>
      <c r="M24" s="1"/>
      <c r="N24" s="1"/>
      <c r="O24" s="1"/>
      <c r="P24" s="1"/>
      <c r="Q24" s="2" t="s">
        <v>32</v>
      </c>
      <c r="R24" s="2" t="s">
        <v>33</v>
      </c>
      <c r="T24" s="2" t="s">
        <v>101</v>
      </c>
      <c r="U24" s="2" t="s">
        <v>102</v>
      </c>
      <c r="V24" s="2" t="s">
        <v>37</v>
      </c>
      <c r="W24" s="2" t="n">
        <v>0</v>
      </c>
      <c r="X24" s="2" t="n">
        <v>0</v>
      </c>
      <c r="Y24" s="2" t="s">
        <v>164</v>
      </c>
    </row>
    <row r="25" customFormat="false" ht="18.7" hidden="false" customHeight="true" outlineLevel="0" collapsed="false">
      <c r="A25" s="1" t="n">
        <v>24</v>
      </c>
      <c r="B25" s="6" t="str">
        <f aca="false">HYPERLINK("https://mncourtfraud.com/file/27-CR-23-3459.pdf","27-CR-23-3459")</f>
        <v>27-CR-23-3459</v>
      </c>
      <c r="C25" s="1" t="n">
        <v>34</v>
      </c>
      <c r="D25" s="2" t="s">
        <v>165</v>
      </c>
      <c r="E25" s="7" t="n">
        <v>45058</v>
      </c>
      <c r="F25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G25" s="2" t="s">
        <v>26</v>
      </c>
      <c r="H25" s="1" t="s">
        <v>166</v>
      </c>
      <c r="I25" s="1" t="s">
        <v>167</v>
      </c>
      <c r="K25" s="2" t="s">
        <v>168</v>
      </c>
      <c r="L25" s="2" t="s">
        <v>168</v>
      </c>
      <c r="M25" s="1" t="s">
        <v>45</v>
      </c>
      <c r="N25" s="1"/>
      <c r="O25" s="1" t="s">
        <v>46</v>
      </c>
      <c r="P25" s="1" t="s">
        <v>47</v>
      </c>
      <c r="Q25" s="2" t="s">
        <v>32</v>
      </c>
      <c r="R25" s="2" t="s">
        <v>33</v>
      </c>
      <c r="T25" s="2" t="s">
        <v>101</v>
      </c>
      <c r="U25" s="2" t="s">
        <v>102</v>
      </c>
      <c r="V25" s="2" t="s">
        <v>37</v>
      </c>
      <c r="W25" s="2" t="n">
        <v>0</v>
      </c>
      <c r="X25" s="2" t="n">
        <v>0</v>
      </c>
    </row>
    <row r="26" customFormat="false" ht="18.7" hidden="false" customHeight="true" outlineLevel="0" collapsed="false">
      <c r="A26" s="1" t="n">
        <v>25</v>
      </c>
      <c r="B26" s="6" t="str">
        <f aca="false">HYPERLINK("https://mncourtfraud.com/file/27-CR-23-3460.pdf","27-CR-23-3460")</f>
        <v>27-CR-23-3460</v>
      </c>
      <c r="C26" s="1" t="n">
        <v>34</v>
      </c>
      <c r="D26" s="2" t="s">
        <v>165</v>
      </c>
      <c r="E26" s="7" t="n">
        <v>45058</v>
      </c>
      <c r="F26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G26" s="2" t="s">
        <v>26</v>
      </c>
      <c r="H26" s="1" t="s">
        <v>169</v>
      </c>
      <c r="I26" s="1" t="s">
        <v>167</v>
      </c>
      <c r="K26" s="2" t="s">
        <v>168</v>
      </c>
      <c r="L26" s="2" t="s">
        <v>168</v>
      </c>
      <c r="M26" s="1" t="s">
        <v>45</v>
      </c>
      <c r="N26" s="1"/>
      <c r="O26" s="1" t="s">
        <v>46</v>
      </c>
      <c r="P26" s="1" t="s">
        <v>47</v>
      </c>
      <c r="Q26" s="2" t="s">
        <v>32</v>
      </c>
      <c r="R26" s="2" t="s">
        <v>33</v>
      </c>
      <c r="T26" s="2" t="s">
        <v>101</v>
      </c>
      <c r="U26" s="2" t="s">
        <v>102</v>
      </c>
      <c r="V26" s="2" t="s">
        <v>37</v>
      </c>
      <c r="W26" s="2" t="n">
        <v>0</v>
      </c>
      <c r="X26" s="2" t="n">
        <v>0</v>
      </c>
    </row>
    <row r="27" customFormat="false" ht="18.7" hidden="false" customHeight="true" outlineLevel="0" collapsed="false">
      <c r="A27" s="1" t="n">
        <v>26</v>
      </c>
      <c r="B27" s="6" t="str">
        <f aca="false">HYPERLINK("https://mncourtfraud.com/file/27-CR-23-1886.pdf","27-CR-23-1886")</f>
        <v>27-CR-23-1886</v>
      </c>
      <c r="C27" s="1" t="n">
        <v>60</v>
      </c>
      <c r="D27" s="2" t="s">
        <v>170</v>
      </c>
      <c r="E27" s="7" t="n">
        <v>45091</v>
      </c>
      <c r="F27" s="6" t="str">
        <f aca="false">HYPERLINK("https://mncourtfraud.com/file/MCRO_27-CR-23-1886_Order for Continuance_2023-06-14_20240430072357.pdf","MCRO_27-CR-23-1886_Order for Continuance_2023-06-14_20240430072357.pdf")</f>
        <v>MCRO_27-CR-23-1886_Order for Continuance_2023-06-14_20240430072357.pdf</v>
      </c>
      <c r="G27" s="2" t="s">
        <v>171</v>
      </c>
      <c r="H27" s="1" t="s">
        <v>172</v>
      </c>
      <c r="I27" s="1" t="s">
        <v>173</v>
      </c>
      <c r="J27" s="1" t="s">
        <v>174</v>
      </c>
      <c r="K27" s="2" t="s">
        <v>175</v>
      </c>
      <c r="L27" s="2" t="s">
        <v>176</v>
      </c>
      <c r="M27" s="1"/>
      <c r="N27" s="1"/>
      <c r="O27" s="1"/>
      <c r="P27" s="1"/>
      <c r="Q27" s="2" t="s">
        <v>32</v>
      </c>
      <c r="R27" s="2" t="s">
        <v>33</v>
      </c>
      <c r="S27" s="2" t="s">
        <v>177</v>
      </c>
      <c r="T27" s="2" t="s">
        <v>178</v>
      </c>
      <c r="U27" s="2" t="s">
        <v>179</v>
      </c>
      <c r="V27" s="2" t="s">
        <v>37</v>
      </c>
      <c r="W27" s="2" t="n">
        <v>0</v>
      </c>
      <c r="X27" s="2" t="n">
        <v>1</v>
      </c>
      <c r="Y27" s="2" t="s">
        <v>180</v>
      </c>
    </row>
    <row r="28" customFormat="false" ht="18.7" hidden="false" customHeight="true" outlineLevel="0" collapsed="false">
      <c r="A28" s="1" t="n">
        <v>27</v>
      </c>
      <c r="B28" s="6" t="str">
        <f aca="false">HYPERLINK("https://mncourtfraud.com/file/27-CR-23-21403.pdf","27-CR-23-21403")</f>
        <v>27-CR-23-21403</v>
      </c>
      <c r="C28" s="1" t="n">
        <v>68</v>
      </c>
      <c r="D28" s="2" t="s">
        <v>181</v>
      </c>
      <c r="E28" s="7" t="n">
        <v>45408</v>
      </c>
      <c r="F28" s="6" t="str">
        <f aca="false">HYPERLINK("https://mncourtfraud.com/file/MCRO_27-CR-23-21403_Findings of Fact, Conclusions of Law and Order_2024-04-26_20240430074934.pdf","MCRO_27-CR-23-21403_Findings of Fact, Conclusions of Law and Order_2024-04-26_20240430074934.pdf")</f>
        <v>MCRO_27-CR-23-21403_Findings of Fact, Conclusions of Law and Order_2024-04-26_20240430074934.pdf</v>
      </c>
      <c r="G28" s="2" t="s">
        <v>77</v>
      </c>
      <c r="H28" s="1" t="s">
        <v>182</v>
      </c>
      <c r="I28" s="1" t="s">
        <v>183</v>
      </c>
      <c r="K28" s="2" t="s">
        <v>184</v>
      </c>
      <c r="L28" s="2" t="s">
        <v>184</v>
      </c>
      <c r="M28" s="1"/>
      <c r="N28" s="1"/>
      <c r="O28" s="1"/>
      <c r="P28" s="1"/>
      <c r="Q28" s="2" t="s">
        <v>32</v>
      </c>
      <c r="R28" s="2" t="s">
        <v>33</v>
      </c>
      <c r="T28" s="2" t="s">
        <v>101</v>
      </c>
      <c r="U28" s="2" t="s">
        <v>102</v>
      </c>
      <c r="V28" s="2" t="s">
        <v>37</v>
      </c>
      <c r="W28" s="2" t="n">
        <v>0</v>
      </c>
      <c r="X28" s="2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2025-11-28T09:24:15Z</dcterms:created>
  <dc:creator/>
  <dc:description/>
  <dc:language>en-US</dc:language>
  <cp:lastModifiedBy/>
  <dcterms:modified xsi:type="dcterms:W3CDTF">2025-11-28T09:28:39Z</dcterms:modified>
  <cp:revision>1</cp:revision>
  <dc:subject/>
  <dc:title/>
</cp:coreProperties>
</file>